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ecologicacademy.sharepoint.com/sites/Marketing/Documentos Partilhados/Site Builderall/Planilhas e Livros Gratis/"/>
    </mc:Choice>
  </mc:AlternateContent>
  <xr:revisionPtr revIDLastSave="146" documentId="6_{94C0F4D0-C4D2-4425-B694-1E64E689BC46}" xr6:coauthVersionLast="47" xr6:coauthVersionMax="47" xr10:uidLastSave="{6E2A35AF-F0CC-4B13-B4E5-67FA0C9F5B6D}"/>
  <bookViews>
    <workbookView xWindow="-120" yWindow="-120" windowWidth="20730" windowHeight="11160" xr2:uid="{00000000-000D-0000-FFFF-FFFF00000000}"/>
  </bookViews>
  <sheets>
    <sheet name="Cálculo Fluor" sheetId="3" r:id="rId1"/>
    <sheet name="Fórmulas" sheetId="4" state="hidden" r:id="rId2"/>
  </sheets>
  <definedNames>
    <definedName name="_xlnm.Print_Area" localSheetId="0">'Cálculo Fluor'!$A$1:$O$46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3" l="1"/>
  <c r="J36" i="3"/>
  <c r="I36" i="3"/>
  <c r="J31" i="3" l="1"/>
  <c r="H31" i="3"/>
  <c r="C6" i="4"/>
  <c r="C8" i="4" s="1"/>
  <c r="C3" i="4"/>
  <c r="J143" i="4"/>
  <c r="I143" i="4"/>
  <c r="F142" i="4"/>
  <c r="J142" i="4" s="1"/>
  <c r="J141" i="4"/>
  <c r="I141" i="4"/>
  <c r="F140" i="4"/>
  <c r="G140" i="4" s="1"/>
  <c r="I140" i="4" s="1"/>
  <c r="J139" i="4"/>
  <c r="I139" i="4"/>
  <c r="G138" i="4"/>
  <c r="I138" i="4" s="1"/>
  <c r="F138" i="4"/>
  <c r="J138" i="4" s="1"/>
  <c r="J137" i="4"/>
  <c r="I137" i="4"/>
  <c r="F136" i="4"/>
  <c r="H136" i="4" s="1"/>
  <c r="J135" i="4"/>
  <c r="I135" i="4"/>
  <c r="F134" i="4"/>
  <c r="J134" i="4" s="1"/>
  <c r="J133" i="4"/>
  <c r="I133" i="4"/>
  <c r="F132" i="4"/>
  <c r="G132" i="4" s="1"/>
  <c r="I132" i="4" s="1"/>
  <c r="J131" i="4"/>
  <c r="I131" i="4"/>
  <c r="F130" i="4"/>
  <c r="J130" i="4" s="1"/>
  <c r="J129" i="4"/>
  <c r="I129" i="4"/>
  <c r="F128" i="4"/>
  <c r="H128" i="4" s="1"/>
  <c r="J127" i="4"/>
  <c r="I127" i="4"/>
  <c r="F126" i="4"/>
  <c r="J126" i="4" s="1"/>
  <c r="J125" i="4"/>
  <c r="I125" i="4"/>
  <c r="F124" i="4"/>
  <c r="G124" i="4" s="1"/>
  <c r="I124" i="4" s="1"/>
  <c r="J123" i="4"/>
  <c r="I123" i="4"/>
  <c r="F122" i="4"/>
  <c r="J122" i="4" s="1"/>
  <c r="J121" i="4"/>
  <c r="I121" i="4"/>
  <c r="F120" i="4"/>
  <c r="H120" i="4" s="1"/>
  <c r="J119" i="4"/>
  <c r="I119" i="4"/>
  <c r="F118" i="4"/>
  <c r="J118" i="4" s="1"/>
  <c r="J117" i="4"/>
  <c r="I117" i="4"/>
  <c r="F116" i="4"/>
  <c r="G116" i="4" s="1"/>
  <c r="I116" i="4" s="1"/>
  <c r="J115" i="4"/>
  <c r="I115" i="4"/>
  <c r="F114" i="4"/>
  <c r="J114" i="4" s="1"/>
  <c r="J113" i="4"/>
  <c r="I113" i="4"/>
  <c r="F112" i="4"/>
  <c r="H112" i="4" s="1"/>
  <c r="J111" i="4"/>
  <c r="I111" i="4"/>
  <c r="F110" i="4"/>
  <c r="J110" i="4" s="1"/>
  <c r="J109" i="4"/>
  <c r="I109" i="4"/>
  <c r="F108" i="4"/>
  <c r="G108" i="4" s="1"/>
  <c r="I108" i="4" s="1"/>
  <c r="J107" i="4"/>
  <c r="I107" i="4"/>
  <c r="F106" i="4"/>
  <c r="J106" i="4" s="1"/>
  <c r="J105" i="4"/>
  <c r="I105" i="4"/>
  <c r="F104" i="4"/>
  <c r="J104" i="4" s="1"/>
  <c r="J103" i="4"/>
  <c r="I103" i="4"/>
  <c r="F102" i="4"/>
  <c r="H102" i="4" s="1"/>
  <c r="J101" i="4"/>
  <c r="I101" i="4"/>
  <c r="F100" i="4"/>
  <c r="G100" i="4" s="1"/>
  <c r="I100" i="4" s="1"/>
  <c r="J99" i="4"/>
  <c r="I99" i="4"/>
  <c r="H98" i="4"/>
  <c r="F98" i="4"/>
  <c r="J98" i="4" s="1"/>
  <c r="J97" i="4"/>
  <c r="I97" i="4"/>
  <c r="F96" i="4"/>
  <c r="J96" i="4" s="1"/>
  <c r="J95" i="4"/>
  <c r="I95" i="4"/>
  <c r="F94" i="4"/>
  <c r="H94" i="4" s="1"/>
  <c r="J93" i="4"/>
  <c r="I93" i="4"/>
  <c r="F92" i="4"/>
  <c r="G92" i="4" s="1"/>
  <c r="I92" i="4" s="1"/>
  <c r="J91" i="4"/>
  <c r="I91" i="4"/>
  <c r="F90" i="4"/>
  <c r="J90" i="4" s="1"/>
  <c r="J89" i="4"/>
  <c r="I89" i="4"/>
  <c r="F88" i="4"/>
  <c r="J88" i="4" s="1"/>
  <c r="J87" i="4"/>
  <c r="I87" i="4"/>
  <c r="F86" i="4"/>
  <c r="H86" i="4" s="1"/>
  <c r="J85" i="4"/>
  <c r="I85" i="4"/>
  <c r="F84" i="4"/>
  <c r="G84" i="4" s="1"/>
  <c r="I84" i="4" s="1"/>
  <c r="J83" i="4"/>
  <c r="I83" i="4"/>
  <c r="F82" i="4"/>
  <c r="J82" i="4" s="1"/>
  <c r="J81" i="4"/>
  <c r="I81" i="4"/>
  <c r="F80" i="4"/>
  <c r="J80" i="4" s="1"/>
  <c r="J79" i="4"/>
  <c r="I79" i="4"/>
  <c r="F78" i="4"/>
  <c r="H78" i="4" s="1"/>
  <c r="J77" i="4"/>
  <c r="I77" i="4"/>
  <c r="F76" i="4"/>
  <c r="G76" i="4" s="1"/>
  <c r="I76" i="4" s="1"/>
  <c r="J75" i="4"/>
  <c r="I75" i="4"/>
  <c r="F74" i="4"/>
  <c r="J74" i="4" s="1"/>
  <c r="J73" i="4"/>
  <c r="I73" i="4"/>
  <c r="F72" i="4"/>
  <c r="J72" i="4" s="1"/>
  <c r="J71" i="4"/>
  <c r="I71" i="4"/>
  <c r="F70" i="4"/>
  <c r="H70" i="4" s="1"/>
  <c r="J69" i="4"/>
  <c r="I69" i="4"/>
  <c r="F68" i="4"/>
  <c r="G68" i="4" s="1"/>
  <c r="I68" i="4" s="1"/>
  <c r="J67" i="4"/>
  <c r="I67" i="4"/>
  <c r="H66" i="4"/>
  <c r="G66" i="4"/>
  <c r="I66" i="4" s="1"/>
  <c r="F66" i="4"/>
  <c r="J66" i="4" s="1"/>
  <c r="J65" i="4"/>
  <c r="I65" i="4"/>
  <c r="F64" i="4"/>
  <c r="J64" i="4" s="1"/>
  <c r="J63" i="4"/>
  <c r="I63" i="4"/>
  <c r="F62" i="4"/>
  <c r="H62" i="4" s="1"/>
  <c r="J61" i="4"/>
  <c r="I61" i="4"/>
  <c r="F60" i="4"/>
  <c r="G60" i="4" s="1"/>
  <c r="I60" i="4" s="1"/>
  <c r="J59" i="4"/>
  <c r="I59" i="4"/>
  <c r="F58" i="4"/>
  <c r="J58" i="4" s="1"/>
  <c r="J57" i="4"/>
  <c r="I57" i="4"/>
  <c r="F56" i="4"/>
  <c r="J56" i="4" s="1"/>
  <c r="J55" i="4"/>
  <c r="I55" i="4"/>
  <c r="F54" i="4"/>
  <c r="H54" i="4" s="1"/>
  <c r="J53" i="4"/>
  <c r="I53" i="4"/>
  <c r="F52" i="4"/>
  <c r="G52" i="4" s="1"/>
  <c r="I52" i="4" s="1"/>
  <c r="J51" i="4"/>
  <c r="I51" i="4"/>
  <c r="F50" i="4"/>
  <c r="J50" i="4" s="1"/>
  <c r="J49" i="4"/>
  <c r="I49" i="4"/>
  <c r="F48" i="4"/>
  <c r="J48" i="4" s="1"/>
  <c r="J47" i="4"/>
  <c r="I47" i="4"/>
  <c r="F46" i="4"/>
  <c r="H46" i="4" s="1"/>
  <c r="J45" i="4"/>
  <c r="I45" i="4"/>
  <c r="F44" i="4"/>
  <c r="G44" i="4" s="1"/>
  <c r="I44" i="4" s="1"/>
  <c r="J43" i="4"/>
  <c r="I43" i="4"/>
  <c r="F42" i="4"/>
  <c r="J42" i="4" s="1"/>
  <c r="J41" i="4"/>
  <c r="I41" i="4"/>
  <c r="F40" i="4"/>
  <c r="J40" i="4" s="1"/>
  <c r="J39" i="4"/>
  <c r="I39" i="4"/>
  <c r="F38" i="4"/>
  <c r="H38" i="4" s="1"/>
  <c r="J37" i="4"/>
  <c r="I37" i="4"/>
  <c r="F36" i="4"/>
  <c r="G36" i="4" s="1"/>
  <c r="I36" i="4" s="1"/>
  <c r="J35" i="4"/>
  <c r="I35" i="4"/>
  <c r="H34" i="4"/>
  <c r="G34" i="4"/>
  <c r="I34" i="4" s="1"/>
  <c r="F34" i="4"/>
  <c r="J34" i="4" s="1"/>
  <c r="J33" i="4"/>
  <c r="I33" i="4"/>
  <c r="F32" i="4"/>
  <c r="J32" i="4" s="1"/>
  <c r="J31" i="4"/>
  <c r="I31" i="4"/>
  <c r="F30" i="4"/>
  <c r="H30" i="4" s="1"/>
  <c r="J29" i="4"/>
  <c r="I29" i="4"/>
  <c r="F28" i="4"/>
  <c r="G28" i="4" s="1"/>
  <c r="I28" i="4" s="1"/>
  <c r="J27" i="4"/>
  <c r="I27" i="4"/>
  <c r="F26" i="4"/>
  <c r="J26" i="4" s="1"/>
  <c r="J25" i="4"/>
  <c r="I25" i="4"/>
  <c r="F24" i="4"/>
  <c r="J24" i="4" s="1"/>
  <c r="J23" i="4"/>
  <c r="I23" i="4"/>
  <c r="F22" i="4"/>
  <c r="H22" i="4" s="1"/>
  <c r="J21" i="4"/>
  <c r="I21" i="4"/>
  <c r="F20" i="4"/>
  <c r="G20" i="4" s="1"/>
  <c r="I20" i="4" s="1"/>
  <c r="J19" i="4"/>
  <c r="I19" i="4"/>
  <c r="F18" i="4"/>
  <c r="J18" i="4" s="1"/>
  <c r="J17" i="4"/>
  <c r="I17" i="4"/>
  <c r="F16" i="4"/>
  <c r="J16" i="4" s="1"/>
  <c r="J15" i="4"/>
  <c r="I15" i="4"/>
  <c r="F14" i="4"/>
  <c r="H14" i="4" s="1"/>
  <c r="J13" i="4"/>
  <c r="I13" i="4"/>
  <c r="F12" i="4"/>
  <c r="G12" i="4" s="1"/>
  <c r="I12" i="4" s="1"/>
  <c r="J11" i="4"/>
  <c r="I11" i="4"/>
  <c r="F10" i="4"/>
  <c r="J10" i="4" s="1"/>
  <c r="J9" i="4"/>
  <c r="I9" i="4"/>
  <c r="J7" i="4"/>
  <c r="I7" i="4"/>
  <c r="G82" i="4" l="1"/>
  <c r="I82" i="4" s="1"/>
  <c r="G114" i="4"/>
  <c r="I114" i="4" s="1"/>
  <c r="G18" i="4"/>
  <c r="I18" i="4" s="1"/>
  <c r="H18" i="4"/>
  <c r="H50" i="4"/>
  <c r="H82" i="4"/>
  <c r="H114" i="4"/>
  <c r="G50" i="4"/>
  <c r="I50" i="4" s="1"/>
  <c r="G98" i="4"/>
  <c r="I98" i="4" s="1"/>
  <c r="G122" i="4"/>
  <c r="I122" i="4" s="1"/>
  <c r="G10" i="4"/>
  <c r="I10" i="4" s="1"/>
  <c r="G26" i="4"/>
  <c r="I26" i="4" s="1"/>
  <c r="G42" i="4"/>
  <c r="I42" i="4" s="1"/>
  <c r="G58" i="4"/>
  <c r="I58" i="4" s="1"/>
  <c r="G74" i="4"/>
  <c r="I74" i="4" s="1"/>
  <c r="G90" i="4"/>
  <c r="I90" i="4" s="1"/>
  <c r="G106" i="4"/>
  <c r="I106" i="4" s="1"/>
  <c r="H10" i="4"/>
  <c r="H26" i="4"/>
  <c r="H42" i="4"/>
  <c r="H58" i="4"/>
  <c r="H74" i="4"/>
  <c r="H90" i="4"/>
  <c r="H106" i="4"/>
  <c r="G130" i="4"/>
  <c r="I130" i="4" s="1"/>
  <c r="C7" i="4"/>
  <c r="J22" i="4"/>
  <c r="J30" i="4"/>
  <c r="J38" i="4"/>
  <c r="J46" i="4"/>
  <c r="J54" i="4"/>
  <c r="J62" i="4"/>
  <c r="J70" i="4"/>
  <c r="J78" i="4"/>
  <c r="J86" i="4"/>
  <c r="J94" i="4"/>
  <c r="J102" i="4"/>
  <c r="H108" i="4"/>
  <c r="H116" i="4"/>
  <c r="H122" i="4"/>
  <c r="F16" i="3" s="1"/>
  <c r="H16" i="3" s="1"/>
  <c r="H124" i="4"/>
  <c r="H130" i="4"/>
  <c r="H132" i="4"/>
  <c r="H138" i="4"/>
  <c r="H140" i="4"/>
  <c r="J14" i="4"/>
  <c r="G32" i="4"/>
  <c r="I32" i="4" s="1"/>
  <c r="H36" i="4"/>
  <c r="H44" i="4"/>
  <c r="H52" i="4"/>
  <c r="G56" i="4"/>
  <c r="I56" i="4" s="1"/>
  <c r="H60" i="4"/>
  <c r="H68" i="4"/>
  <c r="G72" i="4"/>
  <c r="I72" i="4" s="1"/>
  <c r="G80" i="4"/>
  <c r="I80" i="4" s="1"/>
  <c r="H84" i="4"/>
  <c r="G88" i="4"/>
  <c r="I88" i="4" s="1"/>
  <c r="H100" i="4"/>
  <c r="G104" i="4"/>
  <c r="I104" i="4" s="1"/>
  <c r="H16" i="4"/>
  <c r="H48" i="4"/>
  <c r="H56" i="4"/>
  <c r="H72" i="4"/>
  <c r="H80" i="4"/>
  <c r="H88" i="4"/>
  <c r="H96" i="4"/>
  <c r="H104" i="4"/>
  <c r="G112" i="4"/>
  <c r="I112" i="4" s="1"/>
  <c r="G120" i="4"/>
  <c r="I120" i="4" s="1"/>
  <c r="G128" i="4"/>
  <c r="I128" i="4" s="1"/>
  <c r="G136" i="4"/>
  <c r="I136" i="4" s="1"/>
  <c r="H110" i="4"/>
  <c r="G110" i="4"/>
  <c r="I110" i="4" s="1"/>
  <c r="H118" i="4"/>
  <c r="G118" i="4"/>
  <c r="I118" i="4" s="1"/>
  <c r="H126" i="4"/>
  <c r="G126" i="4"/>
  <c r="I126" i="4" s="1"/>
  <c r="H134" i="4"/>
  <c r="G134" i="4"/>
  <c r="I134" i="4" s="1"/>
  <c r="H142" i="4"/>
  <c r="G142" i="4"/>
  <c r="I142" i="4" s="1"/>
  <c r="H12" i="4"/>
  <c r="G16" i="4"/>
  <c r="I16" i="4" s="1"/>
  <c r="H20" i="4"/>
  <c r="G24" i="4"/>
  <c r="I24" i="4" s="1"/>
  <c r="H28" i="4"/>
  <c r="G40" i="4"/>
  <c r="I40" i="4" s="1"/>
  <c r="G48" i="4"/>
  <c r="I48" i="4" s="1"/>
  <c r="G64" i="4"/>
  <c r="I64" i="4" s="1"/>
  <c r="H76" i="4"/>
  <c r="H92" i="4"/>
  <c r="G96" i="4"/>
  <c r="I96" i="4" s="1"/>
  <c r="H24" i="4"/>
  <c r="H32" i="4"/>
  <c r="H40" i="4"/>
  <c r="H64" i="4"/>
  <c r="J12" i="4"/>
  <c r="G14" i="4"/>
  <c r="I14" i="4" s="1"/>
  <c r="J20" i="4"/>
  <c r="G22" i="4"/>
  <c r="I22" i="4" s="1"/>
  <c r="J28" i="4"/>
  <c r="G30" i="4"/>
  <c r="I30" i="4" s="1"/>
  <c r="J36" i="4"/>
  <c r="G38" i="4"/>
  <c r="I38" i="4" s="1"/>
  <c r="J44" i="4"/>
  <c r="G46" i="4"/>
  <c r="I46" i="4" s="1"/>
  <c r="J52" i="4"/>
  <c r="G54" i="4"/>
  <c r="I54" i="4" s="1"/>
  <c r="J60" i="4"/>
  <c r="G62" i="4"/>
  <c r="I62" i="4" s="1"/>
  <c r="J68" i="4"/>
  <c r="G70" i="4"/>
  <c r="I70" i="4" s="1"/>
  <c r="J76" i="4"/>
  <c r="G78" i="4"/>
  <c r="I78" i="4" s="1"/>
  <c r="J84" i="4"/>
  <c r="G86" i="4"/>
  <c r="I86" i="4" s="1"/>
  <c r="J92" i="4"/>
  <c r="G94" i="4"/>
  <c r="I94" i="4" s="1"/>
  <c r="J100" i="4"/>
  <c r="G102" i="4"/>
  <c r="I102" i="4" s="1"/>
  <c r="J112" i="4"/>
  <c r="J120" i="4"/>
  <c r="J128" i="4"/>
  <c r="J136" i="4"/>
  <c r="J108" i="4"/>
  <c r="J116" i="4"/>
  <c r="J124" i="4"/>
  <c r="J132" i="4"/>
  <c r="J140" i="4"/>
  <c r="F21" i="3" l="1"/>
  <c r="F39" i="3" l="1"/>
  <c r="C13" i="4" s="1"/>
  <c r="M36" i="3"/>
  <c r="H21" i="3"/>
  <c r="F25" i="3" s="1"/>
  <c r="F33" i="3"/>
  <c r="F35" i="3" s="1"/>
  <c r="C11" i="4" l="1"/>
  <c r="C15" i="4" s="1"/>
  <c r="F26" i="3"/>
  <c r="H33" i="3"/>
  <c r="H35" i="3" s="1"/>
  <c r="H36" i="3" s="1"/>
</calcChain>
</file>

<file path=xl/sharedStrings.xml><?xml version="1.0" encoding="utf-8"?>
<sst xmlns="http://schemas.openxmlformats.org/spreadsheetml/2006/main" count="54" uniqueCount="42">
  <si>
    <t xml:space="preserve">Cliente: </t>
  </si>
  <si>
    <t>Projeto:</t>
  </si>
  <si>
    <t>Data:</t>
  </si>
  <si>
    <t>Rev.</t>
  </si>
  <si>
    <t>mg/L</t>
  </si>
  <si>
    <t>L/s</t>
  </si>
  <si>
    <t>RELATÓRIO</t>
  </si>
  <si>
    <t>Presado usuário, preencher apenas as células</t>
  </si>
  <si>
    <t>ml/min</t>
  </si>
  <si>
    <t>Cursos e Treinamentos para Saneamento, acesse:</t>
  </si>
  <si>
    <t>Densidade do ácido Fluorilissico</t>
  </si>
  <si>
    <t>Percentual de H2SiF6</t>
  </si>
  <si>
    <t>Concentração ácido</t>
  </si>
  <si>
    <t>g/cm3</t>
  </si>
  <si>
    <t>%</t>
  </si>
  <si>
    <t>14.0 Tabelas - Produtos Químicos e de Conversão de Unidades</t>
  </si>
  <si>
    <t>ÁCIDO FLUOSSILÍCICO</t>
  </si>
  <si>
    <r>
      <t>Densidade 
(g/cm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</si>
  <si>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r>
      <t>% 
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SiF</t>
    </r>
    <r>
      <rPr>
        <b/>
        <vertAlign val="subscript"/>
        <sz val="11"/>
        <color indexed="8"/>
        <rFont val="Calibri"/>
        <family val="2"/>
      </rPr>
      <t>6</t>
    </r>
  </si>
  <si>
    <t>Concentração
 (g/L)</t>
  </si>
  <si>
    <t>g/L</t>
  </si>
  <si>
    <t>Volume do ácido centrado (B)</t>
  </si>
  <si>
    <t>Volume da solução desejada</t>
  </si>
  <si>
    <t>Litros</t>
  </si>
  <si>
    <t>Dosagem no sistema</t>
  </si>
  <si>
    <t>Concentração da solução desejada</t>
  </si>
  <si>
    <t>Vazão bombeada</t>
  </si>
  <si>
    <t>Vazão da bomba dosadora</t>
  </si>
  <si>
    <t>Concentração Fluor natural</t>
  </si>
  <si>
    <t>Concentração de Fluor na solução</t>
  </si>
  <si>
    <t>Concentração aproximada da solução diluida</t>
  </si>
  <si>
    <t>Densidade aproximada da solução diluida</t>
  </si>
  <si>
    <t>Concentração na água final</t>
  </si>
  <si>
    <t>ml/s</t>
  </si>
  <si>
    <r>
      <t xml:space="preserve">Conc. da solução desejada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Vazão da bomba dosadora</t>
    </r>
  </si>
  <si>
    <t>CÁLCULO DE FLÚOR</t>
  </si>
  <si>
    <t>Preparação de solução</t>
  </si>
  <si>
    <t>Digitar apenas uma das informaçõe</t>
  </si>
  <si>
    <t>RL - 30</t>
  </si>
  <si>
    <t>Operação - lado sul</t>
  </si>
  <si>
    <t>Controle de processo lado sul</t>
  </si>
  <si>
    <t>13/07/20202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</si>
</sst>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_(* #,##0.00_);_(* \(#,##0.00\);_(* &quot;-&quot;??_);_(@_)"/>
    <numFmt numFmtId="166" formatCode="0.0000"/>
    <numFmt numFmtId="167" formatCode="0.0"/>
    <numFmt numFmtId="168" formatCode="0.00000"/>
    <numFmt numFmtId="169" formatCode="#,##0.0"/>
    <numFmt numFmtId="170" formatCode="0.0%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B65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88A4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A235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rgb="FF131C25"/>
      </left>
      <right/>
      <top style="thin">
        <color rgb="FF131C25"/>
      </top>
      <bottom/>
      <diagonal/>
    </border>
    <border>
      <left/>
      <right/>
      <top style="thin">
        <color rgb="FF131C25"/>
      </top>
      <bottom/>
      <diagonal/>
    </border>
    <border>
      <left/>
      <right style="thin">
        <color rgb="FF131C25"/>
      </right>
      <top style="thin">
        <color rgb="FF131C25"/>
      </top>
      <bottom/>
      <diagonal/>
    </border>
    <border>
      <left style="thin">
        <color rgb="FF131C25"/>
      </left>
      <right/>
      <top/>
      <bottom style="thin">
        <color rgb="FF131C25"/>
      </bottom>
      <diagonal/>
    </border>
    <border>
      <left/>
      <right/>
      <top/>
      <bottom style="thin">
        <color rgb="FF131C25"/>
      </bottom>
      <diagonal/>
    </border>
    <border>
      <left/>
      <right style="thin">
        <color rgb="FF131C25"/>
      </right>
      <top/>
      <bottom style="thin">
        <color rgb="FF131C25"/>
      </bottom>
      <diagonal/>
    </border>
    <border>
      <left style="thin">
        <color rgb="FF131C25"/>
      </left>
      <right/>
      <top style="thin">
        <color rgb="FF131C25"/>
      </top>
      <bottom style="thin">
        <color rgb="FF131C25"/>
      </bottom>
      <diagonal/>
    </border>
    <border>
      <left style="medium">
        <color rgb="FF131C25"/>
      </left>
      <right/>
      <top style="medium">
        <color rgb="FF131C25"/>
      </top>
      <bottom/>
      <diagonal/>
    </border>
    <border>
      <left style="medium">
        <color rgb="FF131C25"/>
      </left>
      <right/>
      <top style="thin">
        <color rgb="FF131C25"/>
      </top>
      <bottom/>
      <diagonal/>
    </border>
    <border>
      <left style="medium">
        <color rgb="FF131C25"/>
      </left>
      <right/>
      <top/>
      <bottom/>
      <diagonal/>
    </border>
    <border>
      <left/>
      <right style="medium">
        <color rgb="FF131C25"/>
      </right>
      <top/>
      <bottom/>
      <diagonal/>
    </border>
    <border>
      <left style="medium">
        <color rgb="FF131C25"/>
      </left>
      <right/>
      <top/>
      <bottom style="medium">
        <color rgb="FF131C2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thin">
        <color rgb="FF131C25"/>
      </bottom>
      <diagonal/>
    </border>
    <border>
      <left/>
      <right style="medium">
        <color rgb="FF3C3C3C"/>
      </right>
      <top/>
      <bottom/>
      <diagonal/>
    </border>
    <border>
      <left/>
      <right style="medium">
        <color rgb="FF3C3C3C"/>
      </right>
      <top style="thin">
        <color rgb="FF131C25"/>
      </top>
      <bottom style="thin">
        <color rgb="FF131C25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/>
      <bottom/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/>
      <right style="thin">
        <color rgb="FF131C25"/>
      </right>
      <top style="medium">
        <color rgb="FF3C3C3C"/>
      </top>
      <bottom style="thin">
        <color rgb="FF131C25"/>
      </bottom>
      <diagonal/>
    </border>
    <border>
      <left style="thin">
        <color rgb="FF131C25"/>
      </left>
      <right/>
      <top style="medium">
        <color rgb="FF3C3C3C"/>
      </top>
      <bottom style="thin">
        <color rgb="FF131C25"/>
      </bottom>
      <diagonal/>
    </border>
    <border>
      <left style="thin">
        <color rgb="FF131C25"/>
      </left>
      <right style="thin">
        <color rgb="FF131C25"/>
      </right>
      <top style="medium">
        <color rgb="FF3C3C3C"/>
      </top>
      <bottom style="thin">
        <color rgb="FF131C25"/>
      </bottom>
      <diagonal/>
    </border>
    <border>
      <left/>
      <right style="medium">
        <color rgb="FF3C3C3C"/>
      </right>
      <top style="thin">
        <color rgb="FF131C25"/>
      </top>
      <bottom/>
      <diagonal/>
    </border>
    <border>
      <left/>
      <right style="medium">
        <color rgb="FF3C3C3C"/>
      </right>
      <top/>
      <bottom style="thin">
        <color rgb="FF131C25"/>
      </bottom>
      <diagonal/>
    </border>
    <border>
      <left/>
      <right style="thin">
        <color rgb="FF131C25"/>
      </right>
      <top/>
      <bottom style="medium">
        <color rgb="FF3C3C3C"/>
      </bottom>
      <diagonal/>
    </border>
    <border>
      <left style="thin">
        <color rgb="FF131C25"/>
      </left>
      <right/>
      <top/>
      <bottom style="medium">
        <color rgb="FF3C3C3C"/>
      </bottom>
      <diagonal/>
    </border>
    <border>
      <left/>
      <right/>
      <top style="medium">
        <color rgb="FF3C3C3C"/>
      </top>
      <bottom style="thin">
        <color rgb="FF131C25"/>
      </bottom>
      <diagonal/>
    </border>
    <border>
      <left style="thin">
        <color rgb="FF3C3C3C"/>
      </left>
      <right/>
      <top/>
      <bottom/>
      <diagonal/>
    </border>
    <border>
      <left/>
      <right style="medium">
        <color rgb="FF131C25"/>
      </right>
      <top style="medium">
        <color rgb="FF3C3C3C"/>
      </top>
      <bottom/>
      <diagonal/>
    </border>
    <border>
      <left/>
      <right style="medium">
        <color rgb="FF131C25"/>
      </right>
      <top/>
      <bottom style="medium">
        <color rgb="FF3C3C3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C3C3C"/>
      </right>
      <top style="medium">
        <color indexed="64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indexed="64"/>
      </top>
      <bottom style="thin">
        <color rgb="FF3C3C3C"/>
      </bottom>
      <diagonal/>
    </border>
    <border>
      <left style="thin">
        <color rgb="FF3C3C3C"/>
      </left>
      <right style="medium">
        <color indexed="64"/>
      </right>
      <top style="medium">
        <color indexed="64"/>
      </top>
      <bottom style="thin">
        <color rgb="FF3C3C3C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0" fillId="5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4" fontId="0" fillId="2" borderId="0" xfId="0" applyNumberForma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2" fontId="3" fillId="6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vertical="center"/>
      <protection hidden="1"/>
    </xf>
    <xf numFmtId="0" fontId="0" fillId="2" borderId="35" xfId="0" applyFill="1" applyBorder="1" applyAlignment="1" applyProtection="1">
      <alignment vertical="center"/>
      <protection hidden="1"/>
    </xf>
    <xf numFmtId="0" fontId="0" fillId="2" borderId="36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17" xfId="0" applyFont="1" applyFill="1" applyBorder="1" applyAlignment="1" applyProtection="1">
      <alignment horizontal="right" vertical="center"/>
      <protection hidden="1"/>
    </xf>
    <xf numFmtId="0" fontId="3" fillId="2" borderId="18" xfId="0" applyFont="1" applyFill="1" applyBorder="1" applyAlignment="1" applyProtection="1">
      <alignment horizontal="right"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2" fontId="0" fillId="4" borderId="25" xfId="0" applyNumberForma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hidden="1"/>
    </xf>
    <xf numFmtId="0" fontId="0" fillId="2" borderId="44" xfId="0" applyFill="1" applyBorder="1" applyAlignment="1" applyProtection="1">
      <alignment vertical="center"/>
      <protection hidden="1"/>
    </xf>
    <xf numFmtId="0" fontId="0" fillId="2" borderId="45" xfId="0" applyFill="1" applyBorder="1" applyAlignment="1" applyProtection="1">
      <alignment vertical="center"/>
      <protection hidden="1"/>
    </xf>
    <xf numFmtId="0" fontId="0" fillId="2" borderId="47" xfId="0" applyFill="1" applyBorder="1" applyAlignment="1" applyProtection="1">
      <alignment horizontal="left" vertical="center"/>
      <protection hidden="1"/>
    </xf>
    <xf numFmtId="0" fontId="0" fillId="2" borderId="48" xfId="0" applyFill="1" applyBorder="1" applyAlignment="1" applyProtection="1">
      <alignment horizontal="left" vertical="center"/>
      <protection hidden="1"/>
    </xf>
    <xf numFmtId="164" fontId="0" fillId="2" borderId="48" xfId="0" applyNumberFormat="1" applyFill="1" applyBorder="1" applyAlignment="1" applyProtection="1">
      <alignment vertical="center"/>
      <protection hidden="1"/>
    </xf>
    <xf numFmtId="0" fontId="0" fillId="2" borderId="49" xfId="0" applyFill="1" applyBorder="1" applyAlignment="1" applyProtection="1">
      <alignment vertical="center"/>
      <protection hidden="1"/>
    </xf>
    <xf numFmtId="0" fontId="0" fillId="8" borderId="8" xfId="0" applyFill="1" applyBorder="1" applyAlignment="1" applyProtection="1">
      <alignment vertical="center"/>
      <protection hidden="1"/>
    </xf>
    <xf numFmtId="0" fontId="0" fillId="8" borderId="10" xfId="0" applyFill="1" applyBorder="1" applyAlignment="1" applyProtection="1">
      <alignment vertical="center"/>
      <protection hidden="1"/>
    </xf>
    <xf numFmtId="0" fontId="0" fillId="8" borderId="12" xfId="0" applyFill="1" applyBorder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15" xfId="0" applyFill="1" applyBorder="1" applyAlignment="1" applyProtection="1">
      <alignment vertical="center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0" fillId="8" borderId="24" xfId="0" applyFill="1" applyBorder="1" applyAlignment="1" applyProtection="1">
      <alignment vertical="center"/>
      <protection hidden="1"/>
    </xf>
    <xf numFmtId="0" fontId="0" fillId="8" borderId="20" xfId="0" applyFill="1" applyBorder="1" applyAlignment="1" applyProtection="1">
      <alignment vertical="center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7" xfId="0" applyFill="1" applyBorder="1" applyAlignment="1" applyProtection="1">
      <alignment vertical="center"/>
      <protection hidden="1"/>
    </xf>
    <xf numFmtId="0" fontId="0" fillId="8" borderId="18" xfId="0" applyFill="1" applyBorder="1" applyAlignment="1" applyProtection="1">
      <alignment vertical="center"/>
      <protection hidden="1"/>
    </xf>
    <xf numFmtId="0" fontId="0" fillId="8" borderId="18" xfId="0" applyFill="1" applyBorder="1" applyAlignment="1" applyProtection="1">
      <alignment horizontal="center" vertical="center"/>
      <protection hidden="1"/>
    </xf>
    <xf numFmtId="0" fontId="5" fillId="0" borderId="0" xfId="2" applyProtection="1">
      <protection hidden="1"/>
    </xf>
    <xf numFmtId="0" fontId="3" fillId="0" borderId="0" xfId="2" applyFont="1" applyAlignment="1" applyProtection="1">
      <alignment horizontal="center"/>
      <protection hidden="1"/>
    </xf>
    <xf numFmtId="0" fontId="5" fillId="0" borderId="0" xfId="2" applyAlignment="1" applyProtection="1">
      <alignment horizontal="center"/>
      <protection hidden="1"/>
    </xf>
    <xf numFmtId="166" fontId="5" fillId="0" borderId="0" xfId="2" applyNumberFormat="1" applyAlignment="1" applyProtection="1">
      <alignment horizontal="center"/>
      <protection hidden="1"/>
    </xf>
    <xf numFmtId="167" fontId="5" fillId="0" borderId="0" xfId="2" applyNumberFormat="1" applyAlignment="1" applyProtection="1">
      <alignment horizontal="center"/>
      <protection hidden="1"/>
    </xf>
    <xf numFmtId="0" fontId="3" fillId="0" borderId="0" xfId="2" applyFont="1" applyAlignment="1" applyProtection="1">
      <alignment horizontal="center" wrapText="1"/>
      <protection hidden="1"/>
    </xf>
    <xf numFmtId="2" fontId="5" fillId="0" borderId="0" xfId="2" applyNumberFormat="1" applyAlignment="1" applyProtection="1">
      <alignment horizontal="center"/>
      <protection hidden="1"/>
    </xf>
    <xf numFmtId="164" fontId="5" fillId="0" borderId="0" xfId="2" applyNumberFormat="1" applyAlignment="1" applyProtection="1">
      <alignment horizontal="center"/>
      <protection hidden="1"/>
    </xf>
    <xf numFmtId="166" fontId="5" fillId="0" borderId="53" xfId="2" applyNumberFormat="1" applyBorder="1" applyAlignment="1" applyProtection="1">
      <alignment horizontal="center"/>
      <protection hidden="1"/>
    </xf>
    <xf numFmtId="166" fontId="5" fillId="0" borderId="54" xfId="2" applyNumberFormat="1" applyBorder="1" applyAlignment="1" applyProtection="1">
      <alignment horizontal="center"/>
      <protection hidden="1"/>
    </xf>
    <xf numFmtId="0" fontId="5" fillId="0" borderId="54" xfId="2" applyBorder="1" applyAlignment="1" applyProtection="1">
      <alignment horizontal="center"/>
      <protection hidden="1"/>
    </xf>
    <xf numFmtId="0" fontId="5" fillId="0" borderId="55" xfId="2" applyBorder="1" applyAlignment="1" applyProtection="1">
      <alignment horizontal="center"/>
      <protection hidden="1"/>
    </xf>
    <xf numFmtId="164" fontId="5" fillId="0" borderId="56" xfId="2" applyNumberFormat="1" applyBorder="1" applyAlignment="1" applyProtection="1">
      <alignment horizontal="center"/>
      <protection hidden="1"/>
    </xf>
    <xf numFmtId="164" fontId="5" fillId="0" borderId="57" xfId="2" applyNumberFormat="1" applyBorder="1" applyAlignment="1" applyProtection="1">
      <alignment horizontal="center"/>
      <protection hidden="1"/>
    </xf>
    <xf numFmtId="2" fontId="5" fillId="0" borderId="57" xfId="2" applyNumberFormat="1" applyBorder="1" applyAlignment="1" applyProtection="1">
      <alignment horizontal="center"/>
      <protection hidden="1"/>
    </xf>
    <xf numFmtId="167" fontId="5" fillId="0" borderId="57" xfId="2" applyNumberFormat="1" applyBorder="1" applyAlignment="1" applyProtection="1">
      <alignment horizontal="center"/>
      <protection hidden="1"/>
    </xf>
    <xf numFmtId="0" fontId="5" fillId="0" borderId="57" xfId="2" applyBorder="1" applyAlignment="1" applyProtection="1">
      <alignment horizontal="center"/>
      <protection hidden="1"/>
    </xf>
    <xf numFmtId="0" fontId="5" fillId="0" borderId="58" xfId="2" applyBorder="1" applyAlignment="1" applyProtection="1">
      <alignment horizontal="center"/>
      <protection hidden="1"/>
    </xf>
    <xf numFmtId="164" fontId="5" fillId="0" borderId="59" xfId="2" applyNumberFormat="1" applyBorder="1" applyAlignment="1" applyProtection="1">
      <alignment horizontal="center"/>
      <protection hidden="1"/>
    </xf>
    <xf numFmtId="167" fontId="5" fillId="0" borderId="59" xfId="2" applyNumberFormat="1" applyBorder="1" applyAlignment="1" applyProtection="1">
      <alignment horizontal="center"/>
      <protection hidden="1"/>
    </xf>
    <xf numFmtId="167" fontId="5" fillId="0" borderId="60" xfId="2" applyNumberFormat="1" applyBorder="1" applyAlignment="1" applyProtection="1">
      <alignment horizontal="center"/>
      <protection hidden="1"/>
    </xf>
    <xf numFmtId="0" fontId="3" fillId="9" borderId="50" xfId="2" applyFont="1" applyFill="1" applyBorder="1" applyAlignment="1" applyProtection="1">
      <alignment horizontal="center" vertical="center" wrapText="1" shrinkToFit="1"/>
      <protection hidden="1"/>
    </xf>
    <xf numFmtId="0" fontId="3" fillId="9" borderId="50" xfId="2" applyFont="1" applyFill="1" applyBorder="1" applyAlignment="1" applyProtection="1">
      <alignment horizontal="center" wrapText="1"/>
      <protection hidden="1"/>
    </xf>
    <xf numFmtId="167" fontId="5" fillId="0" borderId="52" xfId="2" applyNumberFormat="1" applyBorder="1" applyAlignment="1" applyProtection="1">
      <alignment horizontal="center"/>
      <protection hidden="1"/>
    </xf>
    <xf numFmtId="0" fontId="0" fillId="0" borderId="51" xfId="0" applyBorder="1"/>
    <xf numFmtId="168" fontId="3" fillId="6" borderId="23" xfId="0" applyNumberFormat="1" applyFont="1" applyFill="1" applyBorder="1" applyAlignment="1" applyProtection="1">
      <alignment horizontal="center" vertical="center"/>
      <protection hidden="1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0" fontId="0" fillId="0" borderId="50" xfId="0" applyBorder="1"/>
    <xf numFmtId="0" fontId="0" fillId="2" borderId="10" xfId="0" applyFill="1" applyBorder="1"/>
    <xf numFmtId="3" fontId="3" fillId="6" borderId="23" xfId="3" applyNumberFormat="1" applyFont="1" applyFill="1" applyBorder="1" applyAlignment="1" applyProtection="1">
      <alignment horizontal="center" vertical="center"/>
      <protection hidden="1"/>
    </xf>
    <xf numFmtId="169" fontId="0" fillId="4" borderId="25" xfId="0" applyNumberForma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  <protection hidden="1"/>
    </xf>
    <xf numFmtId="9" fontId="2" fillId="2" borderId="0" xfId="0" applyNumberFormat="1" applyFont="1" applyFill="1" applyBorder="1" applyAlignment="1" applyProtection="1">
      <alignment vertical="center"/>
      <protection hidden="1"/>
    </xf>
    <xf numFmtId="9" fontId="1" fillId="2" borderId="0" xfId="4" applyFont="1" applyFill="1" applyBorder="1" applyAlignment="1" applyProtection="1">
      <alignment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left" vertical="center"/>
      <protection locked="0"/>
    </xf>
    <xf numFmtId="164" fontId="3" fillId="6" borderId="23" xfId="0" applyNumberFormat="1" applyFont="1" applyFill="1" applyBorder="1" applyAlignment="1" applyProtection="1">
      <alignment horizontal="center" vertical="center"/>
      <protection hidden="1"/>
    </xf>
    <xf numFmtId="170" fontId="3" fillId="6" borderId="23" xfId="4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46" xfId="0" applyFill="1" applyBorder="1" applyAlignment="1" applyProtection="1">
      <alignment horizontal="right" vertical="center" indent="1"/>
      <protection hidden="1"/>
    </xf>
    <xf numFmtId="0" fontId="0" fillId="2" borderId="23" xfId="0" applyFill="1" applyBorder="1" applyAlignment="1" applyProtection="1">
      <alignment horizontal="right" vertical="center" inden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39" xfId="0" applyFont="1" applyFill="1" applyBorder="1" applyAlignment="1" applyProtection="1">
      <alignment horizontal="left" vertical="center"/>
      <protection hidden="1"/>
    </xf>
    <xf numFmtId="0" fontId="3" fillId="2" borderId="40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1" fillId="7" borderId="41" xfId="0" applyFont="1" applyFill="1" applyBorder="1" applyAlignment="1" applyProtection="1">
      <alignment horizontal="left" vertical="center"/>
      <protection hidden="1"/>
    </xf>
    <xf numFmtId="0" fontId="1" fillId="7" borderId="42" xfId="0" applyFont="1" applyFill="1" applyBorder="1" applyAlignment="1" applyProtection="1">
      <alignment horizontal="left" vertical="center"/>
      <protection hidden="1"/>
    </xf>
    <xf numFmtId="0" fontId="1" fillId="7" borderId="43" xfId="0" applyFont="1" applyFill="1" applyBorder="1" applyAlignment="1" applyProtection="1">
      <alignment horizontal="left" vertical="center"/>
      <protection hidden="1"/>
    </xf>
    <xf numFmtId="1" fontId="3" fillId="2" borderId="39" xfId="0" applyNumberFormat="1" applyFont="1" applyFill="1" applyBorder="1" applyAlignment="1" applyProtection="1">
      <alignment horizontal="left" vertical="center"/>
      <protection hidden="1"/>
    </xf>
    <xf numFmtId="1" fontId="3" fillId="2" borderId="40" xfId="0" applyNumberFormat="1" applyFont="1" applyFill="1" applyBorder="1" applyAlignment="1" applyProtection="1">
      <alignment horizontal="left" vertical="center"/>
      <protection hidden="1"/>
    </xf>
    <xf numFmtId="1" fontId="3" fillId="2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29" xfId="0" applyFill="1" applyBorder="1" applyAlignment="1" applyProtection="1">
      <alignment horizontal="left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2" borderId="21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26" xfId="0" applyFont="1" applyFill="1" applyBorder="1" applyAlignment="1" applyProtection="1">
      <alignment horizontal="right" vertical="center"/>
      <protection hidden="1"/>
    </xf>
    <xf numFmtId="14" fontId="0" fillId="2" borderId="34" xfId="0" applyNumberFormat="1" applyFill="1" applyBorder="1" applyAlignment="1" applyProtection="1">
      <alignment horizontal="center" vertical="center"/>
      <protection locked="0"/>
    </xf>
    <xf numFmtId="14" fontId="0" fillId="2" borderId="22" xfId="0" applyNumberFormat="1" applyFill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/>
      <protection hidden="1"/>
    </xf>
  </cellXfs>
  <cellStyles count="5">
    <cellStyle name="Comma 2 3" xfId="1" xr:uid="{F2FFB26D-DE7D-47F0-9806-8F622DD8E074}"/>
    <cellStyle name="Normal" xfId="0" builtinId="0"/>
    <cellStyle name="Normal 2" xfId="2" xr:uid="{C42A8351-E837-4567-8BDB-04A35BEB6208}"/>
    <cellStyle name="Porcentagem" xfId="4" builtinId="5"/>
    <cellStyle name="Vírgula" xfId="3" builtinId="3"/>
  </cellStyles>
  <dxfs count="0"/>
  <tableStyles count="0" defaultTableStyle="TableStyleMedium2" defaultPivotStyle="PivotStyleLight16"/>
  <colors>
    <mruColors>
      <color rgb="FF0A2351"/>
      <color rgb="FF3C3C3C"/>
      <color rgb="FFAAD3ED"/>
      <color rgb="FF131C25"/>
      <color rgb="FFB88A4F"/>
      <color rgb="FFE4B658"/>
      <color rgb="FF009999"/>
      <color rgb="FFD1FFF3"/>
      <color rgb="FFEFFFFB"/>
      <color rgb="FFD9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cologic.eco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42</xdr:row>
      <xdr:rowOff>59532</xdr:rowOff>
    </xdr:from>
    <xdr:to>
      <xdr:col>2</xdr:col>
      <xdr:colOff>821333</xdr:colOff>
      <xdr:row>44</xdr:row>
      <xdr:rowOff>107156</xdr:rowOff>
    </xdr:to>
    <xdr:pic>
      <xdr:nvPicPr>
        <xdr:cNvPr id="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ABE434-2200-40A4-B59A-AF3EB1E6C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9060657"/>
          <a:ext cx="2023865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D7F1B-DB9A-45E3-93C8-C20BE42A4C46}">
  <sheetPr>
    <pageSetUpPr fitToPage="1"/>
  </sheetPr>
  <dimension ref="A1:ABU3408"/>
  <sheetViews>
    <sheetView tabSelected="1" topLeftCell="A18" zoomScale="90" zoomScaleNormal="90" zoomScaleSheetLayoutView="100" zoomScalePageLayoutView="55" workbookViewId="0">
      <selection activeCell="F31" sqref="F31"/>
    </sheetView>
  </sheetViews>
  <sheetFormatPr defaultRowHeight="15" x14ac:dyDescent="0.25"/>
  <cols>
    <col min="1" max="1" width="2.140625" style="42" customWidth="1"/>
    <col min="2" max="2" width="19.140625" style="2" customWidth="1"/>
    <col min="3" max="3" width="16.140625" style="2" customWidth="1"/>
    <col min="4" max="4" width="13.85546875" style="2" customWidth="1"/>
    <col min="5" max="5" width="11" style="2" customWidth="1"/>
    <col min="6" max="6" width="24.140625" style="8" bestFit="1" customWidth="1"/>
    <col min="7" max="7" width="10" style="2" customWidth="1"/>
    <col min="8" max="8" width="11.28515625" style="2" customWidth="1"/>
    <col min="9" max="9" width="10" style="2" customWidth="1"/>
    <col min="10" max="10" width="11.140625" style="2" customWidth="1"/>
    <col min="11" max="11" width="10.5703125" style="2" customWidth="1"/>
    <col min="12" max="12" width="14.140625" style="2" customWidth="1"/>
    <col min="13" max="13" width="11.7109375" style="2" customWidth="1"/>
    <col min="14" max="14" width="10.42578125" style="2" customWidth="1"/>
    <col min="15" max="15" width="2" style="42" customWidth="1"/>
    <col min="16" max="749" width="9.140625" style="42"/>
    <col min="750" max="16384" width="9.140625" style="2"/>
  </cols>
  <sheetData>
    <row r="1" spans="1:749" s="42" customFormat="1" ht="6" customHeight="1" thickBot="1" x14ac:dyDescent="0.3">
      <c r="A1" s="39"/>
      <c r="B1" s="44"/>
      <c r="C1" s="44"/>
      <c r="D1" s="44"/>
      <c r="E1" s="44"/>
      <c r="F1" s="45"/>
      <c r="G1" s="44"/>
      <c r="H1" s="44"/>
      <c r="I1" s="44"/>
      <c r="J1" s="44"/>
      <c r="K1" s="44"/>
      <c r="L1" s="44"/>
      <c r="M1" s="44"/>
      <c r="N1" s="44"/>
      <c r="O1" s="46"/>
    </row>
    <row r="2" spans="1:749" x14ac:dyDescent="0.25">
      <c r="A2" s="40"/>
      <c r="B2" s="111"/>
      <c r="C2" s="112"/>
      <c r="D2" s="17" t="s">
        <v>6</v>
      </c>
      <c r="E2" s="87" t="s">
        <v>38</v>
      </c>
      <c r="F2" s="121"/>
      <c r="G2" s="122"/>
      <c r="H2" s="123" t="s">
        <v>35</v>
      </c>
      <c r="I2" s="123"/>
      <c r="J2" s="123"/>
      <c r="K2" s="123"/>
      <c r="L2" s="123"/>
      <c r="M2" s="103" t="s">
        <v>3</v>
      </c>
      <c r="N2" s="104"/>
      <c r="O2" s="47"/>
    </row>
    <row r="3" spans="1:749" x14ac:dyDescent="0.25">
      <c r="A3" s="40"/>
      <c r="B3" s="113"/>
      <c r="C3" s="114"/>
      <c r="D3" s="3" t="s">
        <v>0</v>
      </c>
      <c r="E3" s="124" t="s">
        <v>39</v>
      </c>
      <c r="F3" s="124"/>
      <c r="G3" s="124"/>
      <c r="H3" s="124"/>
      <c r="I3" s="124"/>
      <c r="J3" s="124"/>
      <c r="K3" s="124"/>
      <c r="L3" s="125"/>
      <c r="M3" s="107"/>
      <c r="N3" s="108"/>
      <c r="O3" s="47"/>
    </row>
    <row r="4" spans="1:749" x14ac:dyDescent="0.25">
      <c r="A4" s="40"/>
      <c r="B4" s="113"/>
      <c r="C4" s="114"/>
      <c r="D4" s="117"/>
      <c r="E4" s="117"/>
      <c r="F4" s="117"/>
      <c r="G4" s="117"/>
      <c r="H4" s="117"/>
      <c r="I4" s="117"/>
      <c r="J4" s="117"/>
      <c r="K4" s="117"/>
      <c r="L4" s="118"/>
      <c r="M4" s="109"/>
      <c r="N4" s="110"/>
      <c r="O4" s="47"/>
    </row>
    <row r="5" spans="1:749" x14ac:dyDescent="0.25">
      <c r="A5" s="40"/>
      <c r="B5" s="113"/>
      <c r="C5" s="114"/>
      <c r="D5" s="4" t="s">
        <v>1</v>
      </c>
      <c r="E5" s="124" t="s">
        <v>40</v>
      </c>
      <c r="F5" s="124"/>
      <c r="G5" s="124"/>
      <c r="H5" s="124"/>
      <c r="I5" s="124"/>
      <c r="J5" s="124"/>
      <c r="K5" s="124"/>
      <c r="L5" s="125"/>
      <c r="M5" s="105" t="s">
        <v>2</v>
      </c>
      <c r="N5" s="106"/>
      <c r="O5" s="47"/>
    </row>
    <row r="6" spans="1:749" ht="15.75" thickBot="1" x14ac:dyDescent="0.3">
      <c r="A6" s="40"/>
      <c r="B6" s="115"/>
      <c r="C6" s="116"/>
      <c r="D6" s="119"/>
      <c r="E6" s="119"/>
      <c r="F6" s="119"/>
      <c r="G6" s="119"/>
      <c r="H6" s="119"/>
      <c r="I6" s="119"/>
      <c r="J6" s="119"/>
      <c r="K6" s="119"/>
      <c r="L6" s="120"/>
      <c r="M6" s="129" t="s">
        <v>41</v>
      </c>
      <c r="N6" s="130"/>
      <c r="O6" s="47"/>
    </row>
    <row r="7" spans="1:749" s="42" customFormat="1" ht="6.95" customHeight="1" thickBot="1" x14ac:dyDescent="0.3">
      <c r="A7" s="40"/>
      <c r="N7" s="43"/>
    </row>
    <row r="8" spans="1:749" s="1" customFormat="1" ht="6.95" customHeight="1" x14ac:dyDescent="0.25">
      <c r="A8" s="40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16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</row>
    <row r="9" spans="1:749" s="1" customFormat="1" x14ac:dyDescent="0.25">
      <c r="A9" s="40"/>
      <c r="B9" s="126" t="s">
        <v>7</v>
      </c>
      <c r="C9" s="127"/>
      <c r="D9" s="128"/>
      <c r="E9" s="18"/>
      <c r="F9" s="24"/>
      <c r="G9" s="25"/>
      <c r="H9" s="25"/>
      <c r="I9" s="25"/>
      <c r="J9" s="25"/>
      <c r="K9" s="25"/>
      <c r="L9" s="25"/>
      <c r="M9" s="5"/>
      <c r="N9" s="9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</row>
    <row r="10" spans="1:749" s="1" customFormat="1" ht="6.95" customHeight="1" thickBot="1" x14ac:dyDescent="0.3">
      <c r="A10" s="40"/>
      <c r="B10" s="26"/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</row>
    <row r="11" spans="1:749" s="42" customFormat="1" ht="6.95" customHeight="1" thickBot="1" x14ac:dyDescent="0.3">
      <c r="A11" s="40"/>
      <c r="N11" s="43"/>
    </row>
    <row r="12" spans="1:749" x14ac:dyDescent="0.25">
      <c r="A12" s="40"/>
      <c r="B12" s="97" t="s">
        <v>36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47"/>
    </row>
    <row r="13" spans="1:749" x14ac:dyDescent="0.25">
      <c r="A13" s="40"/>
      <c r="B13" s="80"/>
      <c r="C13" s="5"/>
      <c r="D13" s="20"/>
      <c r="E13" s="20"/>
      <c r="F13" s="20"/>
      <c r="G13" s="5"/>
      <c r="H13" s="5"/>
      <c r="I13" s="5"/>
      <c r="J13" s="5"/>
      <c r="K13" s="5"/>
      <c r="L13" s="5"/>
      <c r="M13" s="5"/>
      <c r="N13" s="34"/>
      <c r="O13" s="47"/>
    </row>
    <row r="14" spans="1:749" x14ac:dyDescent="0.25">
      <c r="A14" s="40"/>
      <c r="B14" s="91" t="s">
        <v>10</v>
      </c>
      <c r="C14" s="92"/>
      <c r="D14" s="92"/>
      <c r="E14" s="92"/>
      <c r="F14" s="78">
        <v>1.0181</v>
      </c>
      <c r="G14" s="5" t="s">
        <v>13</v>
      </c>
      <c r="H14" s="6"/>
      <c r="I14" s="6"/>
      <c r="J14" s="6"/>
      <c r="K14" s="6"/>
      <c r="L14" s="5"/>
      <c r="M14" s="5"/>
      <c r="N14" s="34"/>
      <c r="O14" s="47"/>
    </row>
    <row r="15" spans="1:749" x14ac:dyDescent="0.25">
      <c r="A15" s="40"/>
      <c r="B15" s="91" t="s">
        <v>11</v>
      </c>
      <c r="C15" s="92"/>
      <c r="D15" s="92"/>
      <c r="E15" s="92"/>
      <c r="F15" s="78"/>
      <c r="G15" s="5" t="s">
        <v>14</v>
      </c>
      <c r="H15" s="6"/>
      <c r="I15" s="6"/>
      <c r="J15" s="6"/>
      <c r="K15" s="6"/>
      <c r="L15" s="5"/>
      <c r="M15" s="5"/>
      <c r="N15" s="34"/>
      <c r="O15" s="47"/>
    </row>
    <row r="16" spans="1:749" x14ac:dyDescent="0.25">
      <c r="A16" s="40"/>
      <c r="B16" s="91" t="s">
        <v>12</v>
      </c>
      <c r="C16" s="92"/>
      <c r="D16" s="92"/>
      <c r="E16" s="92"/>
      <c r="F16" s="81">
        <f>IF(AND('Cálculo Fluor'!F14&lt;&gt;"",'Cálculo Fluor'!F15&lt;&gt;""),"Digite apenas uma opção",IF(F14&lt;&gt;"",VLOOKUP($F$14,Fórmulas!F8:J143,3,FALSE)*1000,VLOOKUP($F$15,Fórmulas!G8:J143,2,FALSE)*1000))</f>
        <v>22910</v>
      </c>
      <c r="G16" s="5" t="s">
        <v>4</v>
      </c>
      <c r="H16" s="19">
        <f>F16/1000</f>
        <v>22.91</v>
      </c>
      <c r="I16" s="30" t="s">
        <v>20</v>
      </c>
      <c r="J16" s="6"/>
      <c r="K16" s="6"/>
      <c r="L16" s="5"/>
      <c r="M16" s="5"/>
      <c r="N16" s="34"/>
      <c r="O16" s="47"/>
    </row>
    <row r="17" spans="1:16" x14ac:dyDescent="0.25">
      <c r="A17" s="40"/>
      <c r="B17" s="33"/>
      <c r="C17" s="5"/>
      <c r="D17" s="20"/>
      <c r="E17" s="20"/>
      <c r="F17" s="20"/>
      <c r="G17" s="5"/>
      <c r="H17" s="5"/>
      <c r="I17" s="5"/>
      <c r="J17" s="5"/>
      <c r="K17" s="5"/>
      <c r="L17" s="5"/>
      <c r="M17" s="5"/>
      <c r="N17" s="34"/>
      <c r="O17" s="47"/>
    </row>
    <row r="18" spans="1:16" x14ac:dyDescent="0.25">
      <c r="A18" s="40"/>
      <c r="B18" s="91" t="s">
        <v>21</v>
      </c>
      <c r="C18" s="92"/>
      <c r="D18" s="92"/>
      <c r="E18" s="92"/>
      <c r="F18" s="31">
        <v>500</v>
      </c>
      <c r="G18" s="5" t="s">
        <v>23</v>
      </c>
      <c r="H18" s="6"/>
      <c r="I18" s="6"/>
      <c r="J18" s="6"/>
      <c r="K18" s="6"/>
      <c r="L18" s="5"/>
      <c r="M18" s="5"/>
      <c r="N18" s="34"/>
      <c r="O18" s="47"/>
    </row>
    <row r="19" spans="1:16" x14ac:dyDescent="0.25">
      <c r="A19" s="40"/>
      <c r="B19" s="91" t="s">
        <v>22</v>
      </c>
      <c r="C19" s="92"/>
      <c r="D19" s="92"/>
      <c r="E19" s="92"/>
      <c r="F19" s="31">
        <v>1800</v>
      </c>
      <c r="G19" s="5" t="s">
        <v>23</v>
      </c>
      <c r="H19" s="6"/>
      <c r="I19" s="6"/>
      <c r="J19" s="6"/>
      <c r="K19" s="6"/>
      <c r="L19" s="5"/>
      <c r="M19" s="5"/>
      <c r="N19" s="34"/>
      <c r="O19" s="47"/>
    </row>
    <row r="20" spans="1:16" x14ac:dyDescent="0.25">
      <c r="A20" s="40"/>
      <c r="B20" s="33"/>
      <c r="C20" s="5"/>
      <c r="D20" s="20"/>
      <c r="E20" s="20"/>
      <c r="F20" s="20"/>
      <c r="G20" s="5"/>
      <c r="H20" s="5"/>
      <c r="I20" s="6"/>
      <c r="J20" s="6"/>
      <c r="K20" s="6"/>
      <c r="L20" s="5"/>
      <c r="M20" s="5"/>
      <c r="N20" s="34"/>
      <c r="O20" s="47"/>
    </row>
    <row r="21" spans="1:16" x14ac:dyDescent="0.25">
      <c r="A21" s="40"/>
      <c r="B21" s="91" t="s">
        <v>29</v>
      </c>
      <c r="C21" s="92"/>
      <c r="D21" s="92"/>
      <c r="E21" s="92"/>
      <c r="F21" s="81">
        <f>F16*F18/F19/Fórmulas!C7</f>
        <v>5034.8581495465469</v>
      </c>
      <c r="G21" s="5" t="s">
        <v>4</v>
      </c>
      <c r="H21" s="19">
        <f>F21/1000</f>
        <v>5.0348581495465465</v>
      </c>
      <c r="I21" s="30" t="s">
        <v>20</v>
      </c>
      <c r="J21" s="6"/>
      <c r="K21" s="6"/>
      <c r="L21" s="5"/>
      <c r="M21" s="5"/>
      <c r="N21" s="34"/>
      <c r="O21" s="47"/>
    </row>
    <row r="22" spans="1:16" ht="15.75" thickBot="1" x14ac:dyDescent="0.3">
      <c r="A22" s="40"/>
      <c r="B22" s="33"/>
      <c r="C22" s="5"/>
      <c r="D22" s="20"/>
      <c r="E22" s="20"/>
      <c r="F22" s="20"/>
      <c r="G22" s="5"/>
      <c r="H22" s="5"/>
      <c r="I22" s="6"/>
      <c r="J22" s="6"/>
      <c r="K22" s="6"/>
      <c r="L22" s="5"/>
      <c r="M22" s="5"/>
      <c r="N22" s="34"/>
      <c r="O22" s="47"/>
    </row>
    <row r="23" spans="1:16" x14ac:dyDescent="0.25">
      <c r="A23" s="40"/>
      <c r="B23" s="97" t="s">
        <v>24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47"/>
      <c r="P23" s="43"/>
    </row>
    <row r="24" spans="1:16" x14ac:dyDescent="0.25">
      <c r="A24" s="40"/>
      <c r="B24" s="33"/>
      <c r="C24" s="5"/>
      <c r="D24" s="5"/>
      <c r="E24" s="5"/>
      <c r="F24" s="20"/>
      <c r="G24" s="5"/>
      <c r="H24" s="5"/>
      <c r="I24" s="5"/>
      <c r="J24" s="5"/>
      <c r="K24" s="7"/>
      <c r="L24" s="7"/>
      <c r="M24" s="7"/>
      <c r="N24" s="34"/>
      <c r="O24" s="47"/>
      <c r="P24" s="43"/>
    </row>
    <row r="25" spans="1:16" x14ac:dyDescent="0.25">
      <c r="A25" s="40"/>
      <c r="B25" s="91" t="s">
        <v>30</v>
      </c>
      <c r="C25" s="92"/>
      <c r="D25" s="92"/>
      <c r="E25" s="92"/>
      <c r="F25" s="19">
        <f>IF(ISERROR(VLOOKUP($H$21,Fórmulas!H8:J143,2,TRUE))=TRUE,"Solução muito diluida",VLOOKUP($H$21,Fórmulas!H8:J143,2,TRUE))</f>
        <v>0.5</v>
      </c>
      <c r="G25" s="5" t="s">
        <v>14</v>
      </c>
      <c r="H25" s="5"/>
      <c r="I25" s="6"/>
      <c r="J25" s="6"/>
      <c r="K25" s="6"/>
      <c r="L25" s="5"/>
      <c r="M25" s="5"/>
      <c r="N25" s="34"/>
      <c r="O25" s="47"/>
      <c r="P25" s="43"/>
    </row>
    <row r="26" spans="1:16" x14ac:dyDescent="0.25">
      <c r="A26" s="40"/>
      <c r="B26" s="91" t="s">
        <v>31</v>
      </c>
      <c r="C26" s="92"/>
      <c r="D26" s="92"/>
      <c r="E26" s="92"/>
      <c r="F26" s="88">
        <f>IF(ISERROR(VLOOKUP($H$21,Fórmulas!H8:J143,3,TRUE))=TRUE,"Solução muito diluida",VLOOKUP($H$21,Fórmulas!H8:J143,3,TRUE))</f>
        <v>1.004</v>
      </c>
      <c r="G26" s="5" t="s">
        <v>13</v>
      </c>
      <c r="H26" s="5"/>
      <c r="I26" s="6"/>
      <c r="J26" s="6"/>
      <c r="K26" s="6"/>
      <c r="L26" s="5"/>
      <c r="M26" s="5"/>
      <c r="N26" s="34"/>
      <c r="O26" s="47"/>
      <c r="P26" s="43"/>
    </row>
    <row r="27" spans="1:16" x14ac:dyDescent="0.25">
      <c r="A27" s="40"/>
      <c r="B27" s="33"/>
      <c r="C27" s="5"/>
      <c r="D27" s="5"/>
      <c r="E27" s="5"/>
      <c r="F27" s="20"/>
      <c r="G27" s="5"/>
      <c r="H27" s="5"/>
      <c r="I27" s="6"/>
      <c r="J27" s="6"/>
      <c r="K27" s="6"/>
      <c r="L27" s="5"/>
      <c r="M27" s="5"/>
      <c r="N27" s="34"/>
      <c r="O27" s="47"/>
      <c r="P27" s="43"/>
    </row>
    <row r="28" spans="1:16" x14ac:dyDescent="0.25">
      <c r="A28" s="40"/>
      <c r="B28" s="91" t="s">
        <v>25</v>
      </c>
      <c r="C28" s="92"/>
      <c r="D28" s="92"/>
      <c r="E28" s="92"/>
      <c r="F28" s="31">
        <v>0.3</v>
      </c>
      <c r="G28" s="5" t="s">
        <v>4</v>
      </c>
      <c r="H28" s="5"/>
      <c r="I28" s="6"/>
      <c r="J28" s="6"/>
      <c r="K28" s="6"/>
      <c r="L28" s="5"/>
      <c r="M28" s="5"/>
      <c r="N28" s="34"/>
      <c r="O28" s="47"/>
      <c r="P28" s="43"/>
    </row>
    <row r="29" spans="1:16" x14ac:dyDescent="0.25">
      <c r="A29" s="40"/>
      <c r="B29" s="91" t="s">
        <v>26</v>
      </c>
      <c r="C29" s="92"/>
      <c r="D29" s="92"/>
      <c r="E29" s="92"/>
      <c r="F29" s="82">
        <v>5</v>
      </c>
      <c r="G29" s="5" t="s">
        <v>5</v>
      </c>
      <c r="H29" s="5"/>
      <c r="I29" s="6"/>
      <c r="J29" s="6"/>
      <c r="K29" s="6"/>
      <c r="L29" s="5"/>
      <c r="M29" s="5"/>
      <c r="N29" s="34"/>
      <c r="O29" s="47"/>
      <c r="P29" s="43"/>
    </row>
    <row r="30" spans="1:16" x14ac:dyDescent="0.25">
      <c r="A30" s="40"/>
      <c r="B30" s="91" t="s">
        <v>28</v>
      </c>
      <c r="C30" s="92"/>
      <c r="D30" s="92"/>
      <c r="E30" s="92"/>
      <c r="F30" s="31">
        <v>0</v>
      </c>
      <c r="G30" s="5" t="s">
        <v>4</v>
      </c>
      <c r="H30" s="5"/>
      <c r="I30" s="6"/>
      <c r="J30" s="6"/>
      <c r="K30" s="6"/>
      <c r="L30" s="5"/>
      <c r="M30" s="5"/>
      <c r="N30" s="34"/>
      <c r="O30" s="47"/>
      <c r="P30" s="43"/>
    </row>
    <row r="31" spans="1:16" x14ac:dyDescent="0.25">
      <c r="A31" s="40"/>
      <c r="B31" s="91" t="s">
        <v>27</v>
      </c>
      <c r="C31" s="92"/>
      <c r="D31" s="92"/>
      <c r="E31" s="92"/>
      <c r="F31" s="82">
        <v>18</v>
      </c>
      <c r="G31" s="5" t="s">
        <v>8</v>
      </c>
      <c r="H31" s="77">
        <f>F31/(1000*60)</f>
        <v>2.9999999999999997E-4</v>
      </c>
      <c r="I31" s="30" t="s">
        <v>5</v>
      </c>
      <c r="J31" s="19">
        <f>F31/60</f>
        <v>0.3</v>
      </c>
      <c r="K31" s="30" t="s">
        <v>33</v>
      </c>
      <c r="L31" s="5"/>
      <c r="M31" s="5"/>
      <c r="N31" s="34"/>
      <c r="O31" s="47"/>
      <c r="P31" s="43"/>
    </row>
    <row r="32" spans="1:16" x14ac:dyDescent="0.25">
      <c r="A32" s="40"/>
      <c r="B32" s="33"/>
      <c r="C32" s="5"/>
      <c r="D32" s="20"/>
      <c r="E32" s="20"/>
      <c r="F32" s="20"/>
      <c r="G32" s="5"/>
      <c r="H32" s="5"/>
      <c r="I32" s="6"/>
      <c r="J32" s="6"/>
      <c r="K32" s="6"/>
      <c r="L32" s="5"/>
      <c r="M32" s="5"/>
      <c r="N32" s="34"/>
      <c r="O32" s="47"/>
    </row>
    <row r="33" spans="1:16" x14ac:dyDescent="0.25">
      <c r="A33" s="40"/>
      <c r="B33" s="91" t="s">
        <v>32</v>
      </c>
      <c r="C33" s="92"/>
      <c r="D33" s="92"/>
      <c r="E33" s="92"/>
      <c r="F33" s="19">
        <f>(((F21*H31)+(F29*F30)))/(F29+H31)</f>
        <v>0.30207336457091849</v>
      </c>
      <c r="G33" s="5" t="s">
        <v>4</v>
      </c>
      <c r="H33" s="85">
        <f>IF(F35&lt;0,F35*-1,F35)</f>
        <v>6.9112152363950043E-3</v>
      </c>
      <c r="I33" s="6"/>
      <c r="J33" s="83"/>
      <c r="K33" s="84"/>
      <c r="L33" s="5"/>
      <c r="M33" s="5"/>
      <c r="N33" s="34"/>
      <c r="O33" s="47"/>
    </row>
    <row r="34" spans="1:16" x14ac:dyDescent="0.25">
      <c r="A34" s="40"/>
      <c r="B34" s="33"/>
      <c r="C34" s="5"/>
      <c r="D34" s="20"/>
      <c r="E34" s="20"/>
      <c r="F34" s="20"/>
      <c r="G34" s="5"/>
      <c r="H34" s="5"/>
      <c r="I34" s="6"/>
      <c r="J34" s="6"/>
      <c r="K34" s="6"/>
      <c r="L34" s="5"/>
      <c r="M34" s="5"/>
      <c r="N34" s="34"/>
      <c r="O34" s="47"/>
    </row>
    <row r="35" spans="1:16" x14ac:dyDescent="0.25">
      <c r="A35" s="40"/>
      <c r="B35" s="91" t="s">
        <v>34</v>
      </c>
      <c r="C35" s="92"/>
      <c r="D35" s="92"/>
      <c r="E35" s="92"/>
      <c r="F35" s="89">
        <f>((F28-F33)/F28)</f>
        <v>-6.9112152363950043E-3</v>
      </c>
      <c r="G35" s="5"/>
      <c r="H35" s="94" t="str">
        <f>IF(H33&gt;5%,"Incompatível: Recalcular","Adequado")</f>
        <v>Adequado</v>
      </c>
      <c r="I35" s="95"/>
      <c r="J35" s="95"/>
      <c r="K35" s="96"/>
      <c r="L35" s="5"/>
      <c r="M35" s="5"/>
      <c r="N35" s="34"/>
      <c r="O35" s="47"/>
    </row>
    <row r="36" spans="1:16" ht="15.75" thickBot="1" x14ac:dyDescent="0.3">
      <c r="A36" s="40"/>
      <c r="B36" s="33"/>
      <c r="C36" s="5"/>
      <c r="D36" s="20"/>
      <c r="E36" s="20"/>
      <c r="F36" s="20"/>
      <c r="G36" s="5"/>
      <c r="H36" s="100" t="str">
        <f>IF(H35="Incompatível: Recalcular",_xlfn.CONCAT("Vazão estimada da bomba= ",M36," ml/min"),"")</f>
        <v/>
      </c>
      <c r="I36" s="101" t="e">
        <f>(((I28*I29)-(I29*I30))/E32)*60*1000</f>
        <v>#DIV/0!</v>
      </c>
      <c r="J36" s="101" t="e">
        <f>(((J28*J29)-(J29*J30))/F32)*60*1000</f>
        <v>#DIV/0!</v>
      </c>
      <c r="K36" s="102" t="e">
        <f>(((K28*K29)-(K29*K30))/G32)*60*1000</f>
        <v>#DIV/0!</v>
      </c>
      <c r="L36" s="5"/>
      <c r="M36" s="90">
        <f>ROUNDUP(((F28*F29)-(F29*F30))/F21*60*1000,0)</f>
        <v>18</v>
      </c>
      <c r="N36" s="34"/>
      <c r="O36" s="47"/>
    </row>
    <row r="37" spans="1:16" x14ac:dyDescent="0.25">
      <c r="A37" s="40"/>
      <c r="B37" s="97" t="s">
        <v>27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47"/>
      <c r="P37" s="43"/>
    </row>
    <row r="38" spans="1:16" x14ac:dyDescent="0.25">
      <c r="A38" s="40"/>
      <c r="B38" s="33"/>
      <c r="C38" s="5"/>
      <c r="D38" s="5"/>
      <c r="E38" s="5"/>
      <c r="F38" s="20"/>
      <c r="G38" s="5"/>
      <c r="H38" s="5"/>
      <c r="I38" s="5"/>
      <c r="J38" s="5"/>
      <c r="K38" s="7"/>
      <c r="L38" s="7"/>
      <c r="M38" s="7"/>
      <c r="N38" s="34"/>
      <c r="O38" s="47"/>
      <c r="P38" s="43"/>
    </row>
    <row r="39" spans="1:16" x14ac:dyDescent="0.25">
      <c r="A39" s="40"/>
      <c r="B39" s="91" t="s">
        <v>27</v>
      </c>
      <c r="C39" s="92"/>
      <c r="D39" s="92"/>
      <c r="E39" s="92"/>
      <c r="F39" s="19">
        <f>(((F28*F29)-(F29*F30))/F21)*60*1000</f>
        <v>17.875379469847754</v>
      </c>
      <c r="G39" s="5" t="s">
        <v>8</v>
      </c>
      <c r="H39" s="93"/>
      <c r="I39" s="93"/>
      <c r="J39" s="93"/>
      <c r="K39" s="93"/>
      <c r="L39" s="5"/>
      <c r="M39" s="5"/>
      <c r="N39" s="34"/>
      <c r="O39" s="47"/>
    </row>
    <row r="40" spans="1:16" x14ac:dyDescent="0.25">
      <c r="A40" s="40"/>
      <c r="B40" s="33"/>
      <c r="C40" s="5"/>
      <c r="D40" s="20"/>
      <c r="E40" s="20"/>
      <c r="F40" s="20"/>
      <c r="G40" s="5"/>
      <c r="H40" s="5"/>
      <c r="I40" s="6"/>
      <c r="J40" s="6"/>
      <c r="K40" s="6"/>
      <c r="L40" s="5"/>
      <c r="M40" s="5"/>
      <c r="N40" s="34"/>
      <c r="O40" s="47"/>
    </row>
    <row r="41" spans="1:16" ht="15.75" thickBot="1" x14ac:dyDescent="0.3">
      <c r="A41" s="40"/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37"/>
      <c r="M41" s="37"/>
      <c r="N41" s="38"/>
      <c r="O41" s="47"/>
      <c r="P41" s="43"/>
    </row>
    <row r="42" spans="1:16" x14ac:dyDescent="0.25">
      <c r="A42" s="40"/>
      <c r="B42" s="32" t="s">
        <v>9</v>
      </c>
      <c r="C42" s="15"/>
      <c r="D42" s="15"/>
      <c r="E42" s="15"/>
      <c r="F42" s="15"/>
      <c r="G42" s="15"/>
      <c r="H42" s="15"/>
      <c r="I42" s="15"/>
      <c r="J42" s="15"/>
      <c r="K42" s="7"/>
      <c r="L42" s="7"/>
      <c r="M42" s="7"/>
      <c r="N42" s="9"/>
      <c r="O42" s="47"/>
      <c r="P42" s="43"/>
    </row>
    <row r="43" spans="1:16" x14ac:dyDescent="0.25">
      <c r="A43" s="40"/>
      <c r="B43" s="14"/>
      <c r="C43" s="15"/>
      <c r="D43" s="15"/>
      <c r="E43" s="15"/>
      <c r="F43" s="15"/>
      <c r="G43" s="15"/>
      <c r="H43" s="15"/>
      <c r="I43" s="15"/>
      <c r="J43" s="15"/>
      <c r="K43" s="7"/>
      <c r="L43" s="7"/>
      <c r="M43" s="7"/>
      <c r="N43" s="9"/>
      <c r="O43" s="47"/>
      <c r="P43" s="43"/>
    </row>
    <row r="44" spans="1:16" x14ac:dyDescent="0.25">
      <c r="A44" s="40"/>
      <c r="B44" s="14"/>
      <c r="C44" s="15"/>
      <c r="D44" s="15"/>
      <c r="E44" s="15"/>
      <c r="F44" s="15"/>
      <c r="G44" s="15"/>
      <c r="H44" s="15"/>
      <c r="I44" s="15"/>
      <c r="J44" s="15"/>
      <c r="K44" s="7"/>
      <c r="L44" s="7"/>
      <c r="M44" s="7"/>
      <c r="N44" s="9"/>
      <c r="O44" s="47"/>
      <c r="P44" s="43"/>
    </row>
    <row r="45" spans="1:16" ht="15.75" thickBot="1" x14ac:dyDescent="0.3">
      <c r="A45" s="40"/>
      <c r="B45" s="10"/>
      <c r="C45" s="11"/>
      <c r="D45" s="11"/>
      <c r="E45" s="11"/>
      <c r="F45" s="12"/>
      <c r="G45" s="11"/>
      <c r="H45" s="11"/>
      <c r="I45" s="11"/>
      <c r="J45" s="11"/>
      <c r="K45" s="11"/>
      <c r="L45" s="11"/>
      <c r="M45" s="11"/>
      <c r="N45" s="13"/>
      <c r="O45" s="47"/>
      <c r="P45" s="43"/>
    </row>
    <row r="46" spans="1:16" s="42" customFormat="1" ht="6" customHeight="1" thickBot="1" x14ac:dyDescent="0.3">
      <c r="A46" s="41"/>
      <c r="B46" s="49"/>
      <c r="C46" s="50"/>
      <c r="D46" s="50"/>
      <c r="E46" s="50"/>
      <c r="F46" s="51"/>
      <c r="G46" s="50"/>
      <c r="H46" s="50"/>
      <c r="I46" s="50"/>
      <c r="J46" s="50"/>
      <c r="K46" s="50"/>
      <c r="L46" s="50"/>
      <c r="M46" s="50"/>
      <c r="N46" s="50"/>
      <c r="O46" s="48"/>
    </row>
    <row r="47" spans="1:16" s="42" customFormat="1" x14ac:dyDescent="0.25">
      <c r="F47" s="86"/>
    </row>
    <row r="48" spans="1:16" s="42" customFormat="1" x14ac:dyDescent="0.25">
      <c r="F48" s="86"/>
    </row>
    <row r="49" spans="6:6" s="42" customFormat="1" x14ac:dyDescent="0.25">
      <c r="F49" s="86"/>
    </row>
    <row r="50" spans="6:6" s="42" customFormat="1" x14ac:dyDescent="0.25">
      <c r="F50" s="86"/>
    </row>
    <row r="51" spans="6:6" s="42" customFormat="1" x14ac:dyDescent="0.25">
      <c r="F51" s="86"/>
    </row>
    <row r="52" spans="6:6" s="42" customFormat="1" x14ac:dyDescent="0.25">
      <c r="F52" s="86"/>
    </row>
    <row r="53" spans="6:6" s="42" customFormat="1" x14ac:dyDescent="0.25">
      <c r="F53" s="86"/>
    </row>
    <row r="54" spans="6:6" s="42" customFormat="1" x14ac:dyDescent="0.25">
      <c r="F54" s="86"/>
    </row>
    <row r="55" spans="6:6" s="42" customFormat="1" x14ac:dyDescent="0.25">
      <c r="F55" s="86"/>
    </row>
    <row r="56" spans="6:6" s="42" customFormat="1" x14ac:dyDescent="0.25">
      <c r="F56" s="86"/>
    </row>
    <row r="57" spans="6:6" s="42" customFormat="1" x14ac:dyDescent="0.25">
      <c r="F57" s="86"/>
    </row>
    <row r="58" spans="6:6" s="42" customFormat="1" x14ac:dyDescent="0.25">
      <c r="F58" s="86"/>
    </row>
    <row r="59" spans="6:6" s="42" customFormat="1" x14ac:dyDescent="0.25">
      <c r="F59" s="86"/>
    </row>
    <row r="60" spans="6:6" s="42" customFormat="1" x14ac:dyDescent="0.25">
      <c r="F60" s="86"/>
    </row>
    <row r="61" spans="6:6" s="42" customFormat="1" x14ac:dyDescent="0.25">
      <c r="F61" s="86"/>
    </row>
    <row r="62" spans="6:6" s="42" customFormat="1" x14ac:dyDescent="0.25">
      <c r="F62" s="86"/>
    </row>
    <row r="63" spans="6:6" s="42" customFormat="1" x14ac:dyDescent="0.25">
      <c r="F63" s="86"/>
    </row>
    <row r="64" spans="6:6" s="42" customFormat="1" x14ac:dyDescent="0.25">
      <c r="F64" s="86"/>
    </row>
    <row r="65" spans="6:6" s="42" customFormat="1" x14ac:dyDescent="0.25">
      <c r="F65" s="86"/>
    </row>
    <row r="66" spans="6:6" s="42" customFormat="1" x14ac:dyDescent="0.25">
      <c r="F66" s="86"/>
    </row>
    <row r="67" spans="6:6" s="42" customFormat="1" x14ac:dyDescent="0.25">
      <c r="F67" s="86"/>
    </row>
    <row r="68" spans="6:6" s="42" customFormat="1" x14ac:dyDescent="0.25">
      <c r="F68" s="86"/>
    </row>
    <row r="69" spans="6:6" s="42" customFormat="1" x14ac:dyDescent="0.25">
      <c r="F69" s="86"/>
    </row>
    <row r="70" spans="6:6" s="42" customFormat="1" x14ac:dyDescent="0.25">
      <c r="F70" s="86"/>
    </row>
    <row r="71" spans="6:6" s="42" customFormat="1" x14ac:dyDescent="0.25">
      <c r="F71" s="86"/>
    </row>
    <row r="72" spans="6:6" s="42" customFormat="1" x14ac:dyDescent="0.25">
      <c r="F72" s="86"/>
    </row>
    <row r="73" spans="6:6" s="42" customFormat="1" x14ac:dyDescent="0.25">
      <c r="F73" s="86"/>
    </row>
    <row r="74" spans="6:6" s="42" customFormat="1" x14ac:dyDescent="0.25">
      <c r="F74" s="86"/>
    </row>
    <row r="75" spans="6:6" s="42" customFormat="1" x14ac:dyDescent="0.25">
      <c r="F75" s="86"/>
    </row>
    <row r="76" spans="6:6" s="42" customFormat="1" x14ac:dyDescent="0.25">
      <c r="F76" s="86"/>
    </row>
    <row r="77" spans="6:6" s="42" customFormat="1" x14ac:dyDescent="0.25">
      <c r="F77" s="86"/>
    </row>
    <row r="78" spans="6:6" s="42" customFormat="1" x14ac:dyDescent="0.25">
      <c r="F78" s="86"/>
    </row>
    <row r="79" spans="6:6" s="42" customFormat="1" x14ac:dyDescent="0.25">
      <c r="F79" s="86"/>
    </row>
    <row r="80" spans="6:6" s="42" customFormat="1" x14ac:dyDescent="0.25">
      <c r="F80" s="86"/>
    </row>
    <row r="81" spans="6:6" s="42" customFormat="1" x14ac:dyDescent="0.25">
      <c r="F81" s="86"/>
    </row>
    <row r="82" spans="6:6" s="42" customFormat="1" x14ac:dyDescent="0.25">
      <c r="F82" s="86"/>
    </row>
    <row r="83" spans="6:6" s="42" customFormat="1" x14ac:dyDescent="0.25">
      <c r="F83" s="86"/>
    </row>
    <row r="84" spans="6:6" s="42" customFormat="1" x14ac:dyDescent="0.25">
      <c r="F84" s="86"/>
    </row>
    <row r="85" spans="6:6" s="42" customFormat="1" x14ac:dyDescent="0.25">
      <c r="F85" s="86"/>
    </row>
    <row r="86" spans="6:6" s="42" customFormat="1" x14ac:dyDescent="0.25">
      <c r="F86" s="86"/>
    </row>
    <row r="87" spans="6:6" s="42" customFormat="1" x14ac:dyDescent="0.25">
      <c r="F87" s="86"/>
    </row>
    <row r="88" spans="6:6" s="42" customFormat="1" x14ac:dyDescent="0.25">
      <c r="F88" s="86"/>
    </row>
    <row r="89" spans="6:6" s="42" customFormat="1" x14ac:dyDescent="0.25">
      <c r="F89" s="86"/>
    </row>
    <row r="90" spans="6:6" s="42" customFormat="1" x14ac:dyDescent="0.25">
      <c r="F90" s="86"/>
    </row>
    <row r="91" spans="6:6" s="42" customFormat="1" x14ac:dyDescent="0.25">
      <c r="F91" s="86"/>
    </row>
    <row r="92" spans="6:6" s="42" customFormat="1" x14ac:dyDescent="0.25">
      <c r="F92" s="86"/>
    </row>
    <row r="93" spans="6:6" s="42" customFormat="1" x14ac:dyDescent="0.25">
      <c r="F93" s="86"/>
    </row>
    <row r="94" spans="6:6" s="42" customFormat="1" x14ac:dyDescent="0.25">
      <c r="F94" s="86"/>
    </row>
    <row r="95" spans="6:6" s="42" customFormat="1" x14ac:dyDescent="0.25">
      <c r="F95" s="86"/>
    </row>
    <row r="96" spans="6:6" s="42" customFormat="1" x14ac:dyDescent="0.25">
      <c r="F96" s="86"/>
    </row>
    <row r="97" spans="6:6" s="42" customFormat="1" x14ac:dyDescent="0.25">
      <c r="F97" s="86"/>
    </row>
    <row r="98" spans="6:6" s="42" customFormat="1" x14ac:dyDescent="0.25">
      <c r="F98" s="86"/>
    </row>
    <row r="99" spans="6:6" s="42" customFormat="1" x14ac:dyDescent="0.25">
      <c r="F99" s="86"/>
    </row>
    <row r="100" spans="6:6" s="42" customFormat="1" x14ac:dyDescent="0.25">
      <c r="F100" s="86"/>
    </row>
    <row r="101" spans="6:6" s="42" customFormat="1" x14ac:dyDescent="0.25">
      <c r="F101" s="86"/>
    </row>
    <row r="102" spans="6:6" s="42" customFormat="1" x14ac:dyDescent="0.25">
      <c r="F102" s="86"/>
    </row>
    <row r="103" spans="6:6" s="42" customFormat="1" x14ac:dyDescent="0.25">
      <c r="F103" s="86"/>
    </row>
    <row r="104" spans="6:6" s="42" customFormat="1" x14ac:dyDescent="0.25">
      <c r="F104" s="86"/>
    </row>
    <row r="105" spans="6:6" s="42" customFormat="1" x14ac:dyDescent="0.25">
      <c r="F105" s="86"/>
    </row>
    <row r="106" spans="6:6" s="42" customFormat="1" x14ac:dyDescent="0.25">
      <c r="F106" s="86"/>
    </row>
    <row r="107" spans="6:6" s="42" customFormat="1" x14ac:dyDescent="0.25">
      <c r="F107" s="86"/>
    </row>
    <row r="108" spans="6:6" s="42" customFormat="1" x14ac:dyDescent="0.25">
      <c r="F108" s="86"/>
    </row>
    <row r="109" spans="6:6" s="42" customFormat="1" x14ac:dyDescent="0.25">
      <c r="F109" s="86"/>
    </row>
    <row r="110" spans="6:6" s="42" customFormat="1" x14ac:dyDescent="0.25">
      <c r="F110" s="86"/>
    </row>
    <row r="111" spans="6:6" s="42" customFormat="1" x14ac:dyDescent="0.25">
      <c r="F111" s="86"/>
    </row>
    <row r="112" spans="6:6" s="42" customFormat="1" x14ac:dyDescent="0.25">
      <c r="F112" s="86"/>
    </row>
    <row r="113" spans="6:6" s="42" customFormat="1" x14ac:dyDescent="0.25">
      <c r="F113" s="86"/>
    </row>
    <row r="114" spans="6:6" s="42" customFormat="1" x14ac:dyDescent="0.25">
      <c r="F114" s="86"/>
    </row>
    <row r="115" spans="6:6" s="42" customFormat="1" x14ac:dyDescent="0.25">
      <c r="F115" s="86"/>
    </row>
    <row r="116" spans="6:6" s="42" customFormat="1" x14ac:dyDescent="0.25">
      <c r="F116" s="86"/>
    </row>
    <row r="117" spans="6:6" s="42" customFormat="1" x14ac:dyDescent="0.25">
      <c r="F117" s="86"/>
    </row>
    <row r="118" spans="6:6" s="42" customFormat="1" x14ac:dyDescent="0.25">
      <c r="F118" s="86"/>
    </row>
    <row r="119" spans="6:6" s="42" customFormat="1" x14ac:dyDescent="0.25">
      <c r="F119" s="86"/>
    </row>
    <row r="120" spans="6:6" s="42" customFormat="1" x14ac:dyDescent="0.25">
      <c r="F120" s="86"/>
    </row>
    <row r="121" spans="6:6" s="42" customFormat="1" x14ac:dyDescent="0.25">
      <c r="F121" s="86"/>
    </row>
    <row r="122" spans="6:6" s="42" customFormat="1" x14ac:dyDescent="0.25">
      <c r="F122" s="86"/>
    </row>
    <row r="123" spans="6:6" s="42" customFormat="1" x14ac:dyDescent="0.25">
      <c r="F123" s="86"/>
    </row>
    <row r="124" spans="6:6" s="42" customFormat="1" x14ac:dyDescent="0.25">
      <c r="F124" s="86"/>
    </row>
    <row r="125" spans="6:6" s="42" customFormat="1" x14ac:dyDescent="0.25">
      <c r="F125" s="86"/>
    </row>
    <row r="126" spans="6:6" s="42" customFormat="1" x14ac:dyDescent="0.25">
      <c r="F126" s="86"/>
    </row>
    <row r="127" spans="6:6" s="42" customFormat="1" x14ac:dyDescent="0.25">
      <c r="F127" s="86"/>
    </row>
    <row r="128" spans="6:6" s="42" customFormat="1" x14ac:dyDescent="0.25">
      <c r="F128" s="86"/>
    </row>
    <row r="129" spans="6:6" s="42" customFormat="1" x14ac:dyDescent="0.25">
      <c r="F129" s="86"/>
    </row>
    <row r="130" spans="6:6" s="42" customFormat="1" x14ac:dyDescent="0.25">
      <c r="F130" s="86"/>
    </row>
    <row r="131" spans="6:6" s="42" customFormat="1" x14ac:dyDescent="0.25">
      <c r="F131" s="86"/>
    </row>
    <row r="132" spans="6:6" s="42" customFormat="1" x14ac:dyDescent="0.25">
      <c r="F132" s="86"/>
    </row>
    <row r="133" spans="6:6" s="42" customFormat="1" x14ac:dyDescent="0.25">
      <c r="F133" s="86"/>
    </row>
    <row r="134" spans="6:6" s="42" customFormat="1" x14ac:dyDescent="0.25">
      <c r="F134" s="86"/>
    </row>
    <row r="135" spans="6:6" s="42" customFormat="1" x14ac:dyDescent="0.25">
      <c r="F135" s="86"/>
    </row>
    <row r="136" spans="6:6" s="42" customFormat="1" x14ac:dyDescent="0.25">
      <c r="F136" s="86"/>
    </row>
    <row r="137" spans="6:6" s="42" customFormat="1" x14ac:dyDescent="0.25">
      <c r="F137" s="86"/>
    </row>
    <row r="138" spans="6:6" s="42" customFormat="1" x14ac:dyDescent="0.25">
      <c r="F138" s="86"/>
    </row>
    <row r="139" spans="6:6" s="42" customFormat="1" x14ac:dyDescent="0.25">
      <c r="F139" s="86"/>
    </row>
    <row r="140" spans="6:6" s="42" customFormat="1" x14ac:dyDescent="0.25">
      <c r="F140" s="86"/>
    </row>
    <row r="141" spans="6:6" s="42" customFormat="1" x14ac:dyDescent="0.25">
      <c r="F141" s="86"/>
    </row>
    <row r="142" spans="6:6" s="42" customFormat="1" x14ac:dyDescent="0.25">
      <c r="F142" s="86"/>
    </row>
    <row r="143" spans="6:6" s="42" customFormat="1" x14ac:dyDescent="0.25">
      <c r="F143" s="86"/>
    </row>
    <row r="144" spans="6:6" s="42" customFormat="1" x14ac:dyDescent="0.25">
      <c r="F144" s="86"/>
    </row>
    <row r="145" spans="6:6" s="42" customFormat="1" x14ac:dyDescent="0.25">
      <c r="F145" s="86"/>
    </row>
    <row r="146" spans="6:6" s="42" customFormat="1" x14ac:dyDescent="0.25">
      <c r="F146" s="86"/>
    </row>
    <row r="147" spans="6:6" s="42" customFormat="1" x14ac:dyDescent="0.25">
      <c r="F147" s="86"/>
    </row>
    <row r="148" spans="6:6" s="42" customFormat="1" x14ac:dyDescent="0.25">
      <c r="F148" s="86"/>
    </row>
    <row r="149" spans="6:6" s="42" customFormat="1" x14ac:dyDescent="0.25">
      <c r="F149" s="86"/>
    </row>
    <row r="150" spans="6:6" s="42" customFormat="1" x14ac:dyDescent="0.25">
      <c r="F150" s="86"/>
    </row>
    <row r="151" spans="6:6" s="42" customFormat="1" x14ac:dyDescent="0.25">
      <c r="F151" s="86"/>
    </row>
    <row r="152" spans="6:6" s="42" customFormat="1" x14ac:dyDescent="0.25">
      <c r="F152" s="86"/>
    </row>
    <row r="153" spans="6:6" s="42" customFormat="1" x14ac:dyDescent="0.25">
      <c r="F153" s="86"/>
    </row>
    <row r="154" spans="6:6" s="42" customFormat="1" x14ac:dyDescent="0.25">
      <c r="F154" s="86"/>
    </row>
    <row r="155" spans="6:6" s="42" customFormat="1" x14ac:dyDescent="0.25">
      <c r="F155" s="86"/>
    </row>
    <row r="156" spans="6:6" s="42" customFormat="1" x14ac:dyDescent="0.25">
      <c r="F156" s="86"/>
    </row>
    <row r="157" spans="6:6" s="42" customFormat="1" x14ac:dyDescent="0.25">
      <c r="F157" s="86"/>
    </row>
    <row r="158" spans="6:6" s="42" customFormat="1" x14ac:dyDescent="0.25">
      <c r="F158" s="86"/>
    </row>
    <row r="159" spans="6:6" s="42" customFormat="1" x14ac:dyDescent="0.25">
      <c r="F159" s="86"/>
    </row>
    <row r="160" spans="6:6" s="42" customFormat="1" x14ac:dyDescent="0.25">
      <c r="F160" s="86"/>
    </row>
    <row r="161" spans="6:6" s="42" customFormat="1" x14ac:dyDescent="0.25">
      <c r="F161" s="86"/>
    </row>
    <row r="162" spans="6:6" s="42" customFormat="1" x14ac:dyDescent="0.25">
      <c r="F162" s="86"/>
    </row>
    <row r="163" spans="6:6" s="42" customFormat="1" x14ac:dyDescent="0.25">
      <c r="F163" s="86"/>
    </row>
    <row r="164" spans="6:6" s="42" customFormat="1" x14ac:dyDescent="0.25">
      <c r="F164" s="86"/>
    </row>
    <row r="165" spans="6:6" s="42" customFormat="1" x14ac:dyDescent="0.25">
      <c r="F165" s="86"/>
    </row>
    <row r="166" spans="6:6" s="42" customFormat="1" x14ac:dyDescent="0.25">
      <c r="F166" s="86"/>
    </row>
    <row r="167" spans="6:6" s="42" customFormat="1" x14ac:dyDescent="0.25">
      <c r="F167" s="86"/>
    </row>
    <row r="168" spans="6:6" s="42" customFormat="1" x14ac:dyDescent="0.25">
      <c r="F168" s="86"/>
    </row>
    <row r="169" spans="6:6" s="42" customFormat="1" x14ac:dyDescent="0.25">
      <c r="F169" s="86"/>
    </row>
    <row r="170" spans="6:6" s="42" customFormat="1" x14ac:dyDescent="0.25">
      <c r="F170" s="86"/>
    </row>
    <row r="171" spans="6:6" s="42" customFormat="1" x14ac:dyDescent="0.25">
      <c r="F171" s="86"/>
    </row>
    <row r="172" spans="6:6" s="42" customFormat="1" x14ac:dyDescent="0.25">
      <c r="F172" s="86"/>
    </row>
    <row r="173" spans="6:6" s="42" customFormat="1" x14ac:dyDescent="0.25">
      <c r="F173" s="86"/>
    </row>
    <row r="174" spans="6:6" s="42" customFormat="1" x14ac:dyDescent="0.25">
      <c r="F174" s="86"/>
    </row>
    <row r="175" spans="6:6" s="42" customFormat="1" x14ac:dyDescent="0.25">
      <c r="F175" s="86"/>
    </row>
    <row r="176" spans="6:6" s="42" customFormat="1" x14ac:dyDescent="0.25">
      <c r="F176" s="86"/>
    </row>
    <row r="177" spans="6:6" s="42" customFormat="1" x14ac:dyDescent="0.25">
      <c r="F177" s="86"/>
    </row>
    <row r="178" spans="6:6" s="42" customFormat="1" x14ac:dyDescent="0.25">
      <c r="F178" s="86"/>
    </row>
    <row r="179" spans="6:6" s="42" customFormat="1" x14ac:dyDescent="0.25">
      <c r="F179" s="86"/>
    </row>
    <row r="180" spans="6:6" s="42" customFormat="1" x14ac:dyDescent="0.25">
      <c r="F180" s="86"/>
    </row>
    <row r="181" spans="6:6" s="42" customFormat="1" x14ac:dyDescent="0.25">
      <c r="F181" s="86"/>
    </row>
    <row r="182" spans="6:6" s="42" customFormat="1" x14ac:dyDescent="0.25">
      <c r="F182" s="86"/>
    </row>
    <row r="183" spans="6:6" s="42" customFormat="1" x14ac:dyDescent="0.25">
      <c r="F183" s="86"/>
    </row>
    <row r="184" spans="6:6" s="42" customFormat="1" x14ac:dyDescent="0.25">
      <c r="F184" s="86"/>
    </row>
    <row r="185" spans="6:6" s="42" customFormat="1" x14ac:dyDescent="0.25">
      <c r="F185" s="86"/>
    </row>
    <row r="186" spans="6:6" s="42" customFormat="1" x14ac:dyDescent="0.25">
      <c r="F186" s="86"/>
    </row>
    <row r="187" spans="6:6" s="42" customFormat="1" x14ac:dyDescent="0.25">
      <c r="F187" s="86"/>
    </row>
    <row r="188" spans="6:6" s="42" customFormat="1" x14ac:dyDescent="0.25">
      <c r="F188" s="86"/>
    </row>
    <row r="189" spans="6:6" s="42" customFormat="1" x14ac:dyDescent="0.25">
      <c r="F189" s="86"/>
    </row>
    <row r="190" spans="6:6" s="42" customFormat="1" x14ac:dyDescent="0.25">
      <c r="F190" s="86"/>
    </row>
    <row r="191" spans="6:6" s="42" customFormat="1" x14ac:dyDescent="0.25">
      <c r="F191" s="86"/>
    </row>
    <row r="192" spans="6:6" s="42" customFormat="1" x14ac:dyDescent="0.25">
      <c r="F192" s="86"/>
    </row>
    <row r="193" spans="6:6" s="42" customFormat="1" x14ac:dyDescent="0.25">
      <c r="F193" s="86"/>
    </row>
    <row r="194" spans="6:6" s="42" customFormat="1" x14ac:dyDescent="0.25">
      <c r="F194" s="86"/>
    </row>
    <row r="195" spans="6:6" s="42" customFormat="1" x14ac:dyDescent="0.25">
      <c r="F195" s="86"/>
    </row>
    <row r="196" spans="6:6" s="42" customFormat="1" x14ac:dyDescent="0.25">
      <c r="F196" s="86"/>
    </row>
    <row r="197" spans="6:6" s="42" customFormat="1" x14ac:dyDescent="0.25">
      <c r="F197" s="86"/>
    </row>
    <row r="198" spans="6:6" s="42" customFormat="1" x14ac:dyDescent="0.25">
      <c r="F198" s="86"/>
    </row>
    <row r="199" spans="6:6" s="42" customFormat="1" x14ac:dyDescent="0.25">
      <c r="F199" s="86"/>
    </row>
    <row r="200" spans="6:6" s="42" customFormat="1" x14ac:dyDescent="0.25">
      <c r="F200" s="86"/>
    </row>
    <row r="201" spans="6:6" s="42" customFormat="1" x14ac:dyDescent="0.25">
      <c r="F201" s="86"/>
    </row>
    <row r="202" spans="6:6" s="42" customFormat="1" x14ac:dyDescent="0.25">
      <c r="F202" s="86"/>
    </row>
    <row r="203" spans="6:6" s="42" customFormat="1" x14ac:dyDescent="0.25">
      <c r="F203" s="86"/>
    </row>
    <row r="204" spans="6:6" s="42" customFormat="1" x14ac:dyDescent="0.25">
      <c r="F204" s="86"/>
    </row>
    <row r="205" spans="6:6" s="42" customFormat="1" x14ac:dyDescent="0.25">
      <c r="F205" s="86"/>
    </row>
    <row r="206" spans="6:6" s="42" customFormat="1" x14ac:dyDescent="0.25">
      <c r="F206" s="86"/>
    </row>
    <row r="207" spans="6:6" s="42" customFormat="1" x14ac:dyDescent="0.25">
      <c r="F207" s="86"/>
    </row>
    <row r="208" spans="6:6" s="42" customFormat="1" x14ac:dyDescent="0.25">
      <c r="F208" s="86"/>
    </row>
    <row r="209" spans="6:6" s="42" customFormat="1" x14ac:dyDescent="0.25">
      <c r="F209" s="86"/>
    </row>
    <row r="210" spans="6:6" s="42" customFormat="1" x14ac:dyDescent="0.25">
      <c r="F210" s="86"/>
    </row>
    <row r="211" spans="6:6" s="42" customFormat="1" x14ac:dyDescent="0.25">
      <c r="F211" s="86"/>
    </row>
    <row r="212" spans="6:6" s="42" customFormat="1" x14ac:dyDescent="0.25">
      <c r="F212" s="86"/>
    </row>
    <row r="213" spans="6:6" s="42" customFormat="1" x14ac:dyDescent="0.25">
      <c r="F213" s="86"/>
    </row>
    <row r="214" spans="6:6" s="42" customFormat="1" x14ac:dyDescent="0.25">
      <c r="F214" s="86"/>
    </row>
    <row r="215" spans="6:6" s="42" customFormat="1" x14ac:dyDescent="0.25">
      <c r="F215" s="86"/>
    </row>
    <row r="216" spans="6:6" s="42" customFormat="1" x14ac:dyDescent="0.25">
      <c r="F216" s="86"/>
    </row>
    <row r="217" spans="6:6" s="42" customFormat="1" x14ac:dyDescent="0.25">
      <c r="F217" s="86"/>
    </row>
    <row r="218" spans="6:6" s="42" customFormat="1" x14ac:dyDescent="0.25">
      <c r="F218" s="86"/>
    </row>
    <row r="219" spans="6:6" s="42" customFormat="1" x14ac:dyDescent="0.25">
      <c r="F219" s="86"/>
    </row>
    <row r="220" spans="6:6" s="42" customFormat="1" x14ac:dyDescent="0.25">
      <c r="F220" s="86"/>
    </row>
    <row r="221" spans="6:6" s="42" customFormat="1" x14ac:dyDescent="0.25">
      <c r="F221" s="86"/>
    </row>
    <row r="222" spans="6:6" s="42" customFormat="1" x14ac:dyDescent="0.25">
      <c r="F222" s="86"/>
    </row>
    <row r="223" spans="6:6" s="42" customFormat="1" x14ac:dyDescent="0.25">
      <c r="F223" s="86"/>
    </row>
    <row r="224" spans="6:6" s="42" customFormat="1" x14ac:dyDescent="0.25">
      <c r="F224" s="86"/>
    </row>
    <row r="225" spans="6:6" s="42" customFormat="1" x14ac:dyDescent="0.25">
      <c r="F225" s="86"/>
    </row>
    <row r="226" spans="6:6" s="42" customFormat="1" x14ac:dyDescent="0.25">
      <c r="F226" s="86"/>
    </row>
    <row r="227" spans="6:6" s="42" customFormat="1" x14ac:dyDescent="0.25">
      <c r="F227" s="86"/>
    </row>
    <row r="228" spans="6:6" s="42" customFormat="1" x14ac:dyDescent="0.25">
      <c r="F228" s="86"/>
    </row>
    <row r="229" spans="6:6" s="42" customFormat="1" x14ac:dyDescent="0.25">
      <c r="F229" s="86"/>
    </row>
    <row r="230" spans="6:6" s="42" customFormat="1" x14ac:dyDescent="0.25">
      <c r="F230" s="86"/>
    </row>
    <row r="231" spans="6:6" s="42" customFormat="1" x14ac:dyDescent="0.25">
      <c r="F231" s="86"/>
    </row>
    <row r="232" spans="6:6" s="42" customFormat="1" x14ac:dyDescent="0.25">
      <c r="F232" s="86"/>
    </row>
    <row r="233" spans="6:6" s="42" customFormat="1" x14ac:dyDescent="0.25">
      <c r="F233" s="86"/>
    </row>
    <row r="234" spans="6:6" s="42" customFormat="1" x14ac:dyDescent="0.25">
      <c r="F234" s="86"/>
    </row>
    <row r="235" spans="6:6" s="42" customFormat="1" x14ac:dyDescent="0.25">
      <c r="F235" s="86"/>
    </row>
    <row r="236" spans="6:6" s="42" customFormat="1" x14ac:dyDescent="0.25">
      <c r="F236" s="86"/>
    </row>
    <row r="237" spans="6:6" s="42" customFormat="1" x14ac:dyDescent="0.25">
      <c r="F237" s="86"/>
    </row>
    <row r="238" spans="6:6" s="42" customFormat="1" x14ac:dyDescent="0.25">
      <c r="F238" s="86"/>
    </row>
    <row r="239" spans="6:6" s="42" customFormat="1" x14ac:dyDescent="0.25">
      <c r="F239" s="86"/>
    </row>
    <row r="240" spans="6:6" s="42" customFormat="1" x14ac:dyDescent="0.25">
      <c r="F240" s="86"/>
    </row>
    <row r="241" spans="6:6" s="42" customFormat="1" x14ac:dyDescent="0.25">
      <c r="F241" s="86"/>
    </row>
    <row r="242" spans="6:6" s="42" customFormat="1" x14ac:dyDescent="0.25">
      <c r="F242" s="86"/>
    </row>
    <row r="243" spans="6:6" s="42" customFormat="1" x14ac:dyDescent="0.25">
      <c r="F243" s="86"/>
    </row>
    <row r="244" spans="6:6" s="42" customFormat="1" x14ac:dyDescent="0.25">
      <c r="F244" s="86"/>
    </row>
    <row r="245" spans="6:6" s="42" customFormat="1" x14ac:dyDescent="0.25">
      <c r="F245" s="86"/>
    </row>
    <row r="246" spans="6:6" s="42" customFormat="1" x14ac:dyDescent="0.25">
      <c r="F246" s="86"/>
    </row>
    <row r="247" spans="6:6" s="42" customFormat="1" x14ac:dyDescent="0.25">
      <c r="F247" s="86"/>
    </row>
    <row r="248" spans="6:6" s="42" customFormat="1" x14ac:dyDescent="0.25">
      <c r="F248" s="86"/>
    </row>
    <row r="249" spans="6:6" s="42" customFormat="1" x14ac:dyDescent="0.25">
      <c r="F249" s="86"/>
    </row>
    <row r="250" spans="6:6" s="42" customFormat="1" x14ac:dyDescent="0.25">
      <c r="F250" s="86"/>
    </row>
    <row r="251" spans="6:6" s="42" customFormat="1" x14ac:dyDescent="0.25">
      <c r="F251" s="86"/>
    </row>
    <row r="252" spans="6:6" s="42" customFormat="1" x14ac:dyDescent="0.25">
      <c r="F252" s="86"/>
    </row>
    <row r="253" spans="6:6" s="42" customFormat="1" x14ac:dyDescent="0.25">
      <c r="F253" s="86"/>
    </row>
    <row r="254" spans="6:6" s="42" customFormat="1" x14ac:dyDescent="0.25">
      <c r="F254" s="86"/>
    </row>
    <row r="255" spans="6:6" s="42" customFormat="1" x14ac:dyDescent="0.25">
      <c r="F255" s="86"/>
    </row>
    <row r="256" spans="6:6" s="42" customFormat="1" x14ac:dyDescent="0.25">
      <c r="F256" s="86"/>
    </row>
    <row r="257" spans="6:6" s="42" customFormat="1" x14ac:dyDescent="0.25">
      <c r="F257" s="86"/>
    </row>
    <row r="258" spans="6:6" s="42" customFormat="1" x14ac:dyDescent="0.25">
      <c r="F258" s="86"/>
    </row>
    <row r="259" spans="6:6" s="42" customFormat="1" x14ac:dyDescent="0.25">
      <c r="F259" s="86"/>
    </row>
    <row r="260" spans="6:6" s="42" customFormat="1" x14ac:dyDescent="0.25">
      <c r="F260" s="86"/>
    </row>
    <row r="261" spans="6:6" s="42" customFormat="1" x14ac:dyDescent="0.25">
      <c r="F261" s="86"/>
    </row>
    <row r="262" spans="6:6" s="42" customFormat="1" x14ac:dyDescent="0.25">
      <c r="F262" s="86"/>
    </row>
    <row r="263" spans="6:6" s="42" customFormat="1" x14ac:dyDescent="0.25">
      <c r="F263" s="86"/>
    </row>
    <row r="264" spans="6:6" s="42" customFormat="1" x14ac:dyDescent="0.25">
      <c r="F264" s="86"/>
    </row>
    <row r="265" spans="6:6" s="42" customFormat="1" x14ac:dyDescent="0.25">
      <c r="F265" s="86"/>
    </row>
    <row r="266" spans="6:6" s="42" customFormat="1" x14ac:dyDescent="0.25">
      <c r="F266" s="86"/>
    </row>
    <row r="267" spans="6:6" s="42" customFormat="1" x14ac:dyDescent="0.25">
      <c r="F267" s="86"/>
    </row>
    <row r="268" spans="6:6" s="42" customFormat="1" x14ac:dyDescent="0.25">
      <c r="F268" s="86"/>
    </row>
    <row r="269" spans="6:6" s="42" customFormat="1" x14ac:dyDescent="0.25">
      <c r="F269" s="86"/>
    </row>
    <row r="270" spans="6:6" s="42" customFormat="1" x14ac:dyDescent="0.25">
      <c r="F270" s="86"/>
    </row>
    <row r="271" spans="6:6" s="42" customFormat="1" x14ac:dyDescent="0.25">
      <c r="F271" s="86"/>
    </row>
    <row r="272" spans="6:6" s="42" customFormat="1" x14ac:dyDescent="0.25">
      <c r="F272" s="86"/>
    </row>
    <row r="273" spans="6:6" s="42" customFormat="1" x14ac:dyDescent="0.25">
      <c r="F273" s="86"/>
    </row>
    <row r="274" spans="6:6" s="42" customFormat="1" x14ac:dyDescent="0.25">
      <c r="F274" s="86"/>
    </row>
    <row r="275" spans="6:6" s="42" customFormat="1" x14ac:dyDescent="0.25">
      <c r="F275" s="86"/>
    </row>
    <row r="276" spans="6:6" s="42" customFormat="1" x14ac:dyDescent="0.25">
      <c r="F276" s="86"/>
    </row>
    <row r="277" spans="6:6" s="42" customFormat="1" x14ac:dyDescent="0.25">
      <c r="F277" s="86"/>
    </row>
    <row r="278" spans="6:6" s="42" customFormat="1" x14ac:dyDescent="0.25">
      <c r="F278" s="86"/>
    </row>
    <row r="279" spans="6:6" s="42" customFormat="1" x14ac:dyDescent="0.25">
      <c r="F279" s="86"/>
    </row>
    <row r="280" spans="6:6" s="42" customFormat="1" x14ac:dyDescent="0.25">
      <c r="F280" s="86"/>
    </row>
    <row r="281" spans="6:6" s="42" customFormat="1" x14ac:dyDescent="0.25">
      <c r="F281" s="86"/>
    </row>
    <row r="282" spans="6:6" s="42" customFormat="1" x14ac:dyDescent="0.25">
      <c r="F282" s="86"/>
    </row>
    <row r="283" spans="6:6" s="42" customFormat="1" x14ac:dyDescent="0.25">
      <c r="F283" s="86"/>
    </row>
    <row r="284" spans="6:6" s="42" customFormat="1" x14ac:dyDescent="0.25">
      <c r="F284" s="86"/>
    </row>
    <row r="285" spans="6:6" s="42" customFormat="1" x14ac:dyDescent="0.25">
      <c r="F285" s="86"/>
    </row>
    <row r="286" spans="6:6" s="42" customFormat="1" x14ac:dyDescent="0.25">
      <c r="F286" s="86"/>
    </row>
    <row r="287" spans="6:6" s="42" customFormat="1" x14ac:dyDescent="0.25">
      <c r="F287" s="86"/>
    </row>
    <row r="288" spans="6:6" s="42" customFormat="1" x14ac:dyDescent="0.25">
      <c r="F288" s="86"/>
    </row>
    <row r="289" spans="6:6" s="42" customFormat="1" x14ac:dyDescent="0.25">
      <c r="F289" s="86"/>
    </row>
    <row r="290" spans="6:6" s="42" customFormat="1" x14ac:dyDescent="0.25">
      <c r="F290" s="86"/>
    </row>
    <row r="291" spans="6:6" s="42" customFormat="1" x14ac:dyDescent="0.25">
      <c r="F291" s="86"/>
    </row>
    <row r="292" spans="6:6" s="42" customFormat="1" x14ac:dyDescent="0.25">
      <c r="F292" s="86"/>
    </row>
    <row r="293" spans="6:6" s="42" customFormat="1" x14ac:dyDescent="0.25">
      <c r="F293" s="86"/>
    </row>
    <row r="294" spans="6:6" s="42" customFormat="1" x14ac:dyDescent="0.25">
      <c r="F294" s="86"/>
    </row>
    <row r="295" spans="6:6" s="42" customFormat="1" x14ac:dyDescent="0.25">
      <c r="F295" s="86"/>
    </row>
    <row r="296" spans="6:6" s="42" customFormat="1" x14ac:dyDescent="0.25">
      <c r="F296" s="86"/>
    </row>
    <row r="297" spans="6:6" s="42" customFormat="1" x14ac:dyDescent="0.25">
      <c r="F297" s="86"/>
    </row>
    <row r="298" spans="6:6" s="42" customFormat="1" x14ac:dyDescent="0.25">
      <c r="F298" s="86"/>
    </row>
    <row r="299" spans="6:6" s="42" customFormat="1" x14ac:dyDescent="0.25">
      <c r="F299" s="86"/>
    </row>
    <row r="300" spans="6:6" s="42" customFormat="1" x14ac:dyDescent="0.25">
      <c r="F300" s="86"/>
    </row>
    <row r="301" spans="6:6" s="42" customFormat="1" x14ac:dyDescent="0.25">
      <c r="F301" s="86"/>
    </row>
    <row r="302" spans="6:6" s="42" customFormat="1" x14ac:dyDescent="0.25">
      <c r="F302" s="86"/>
    </row>
    <row r="303" spans="6:6" s="42" customFormat="1" x14ac:dyDescent="0.25">
      <c r="F303" s="86"/>
    </row>
    <row r="304" spans="6:6" s="42" customFormat="1" x14ac:dyDescent="0.25">
      <c r="F304" s="86"/>
    </row>
    <row r="305" spans="6:6" s="42" customFormat="1" x14ac:dyDescent="0.25">
      <c r="F305" s="86"/>
    </row>
    <row r="306" spans="6:6" s="42" customFormat="1" x14ac:dyDescent="0.25">
      <c r="F306" s="86"/>
    </row>
    <row r="307" spans="6:6" s="42" customFormat="1" x14ac:dyDescent="0.25">
      <c r="F307" s="86"/>
    </row>
    <row r="308" spans="6:6" s="42" customFormat="1" x14ac:dyDescent="0.25">
      <c r="F308" s="86"/>
    </row>
    <row r="309" spans="6:6" s="42" customFormat="1" x14ac:dyDescent="0.25">
      <c r="F309" s="86"/>
    </row>
    <row r="310" spans="6:6" s="42" customFormat="1" x14ac:dyDescent="0.25">
      <c r="F310" s="86"/>
    </row>
    <row r="311" spans="6:6" s="42" customFormat="1" x14ac:dyDescent="0.25">
      <c r="F311" s="86"/>
    </row>
    <row r="312" spans="6:6" s="42" customFormat="1" x14ac:dyDescent="0.25">
      <c r="F312" s="86"/>
    </row>
    <row r="313" spans="6:6" s="42" customFormat="1" x14ac:dyDescent="0.25">
      <c r="F313" s="86"/>
    </row>
    <row r="314" spans="6:6" s="42" customFormat="1" x14ac:dyDescent="0.25">
      <c r="F314" s="86"/>
    </row>
    <row r="315" spans="6:6" s="42" customFormat="1" x14ac:dyDescent="0.25">
      <c r="F315" s="86"/>
    </row>
    <row r="316" spans="6:6" s="42" customFormat="1" x14ac:dyDescent="0.25">
      <c r="F316" s="86"/>
    </row>
    <row r="317" spans="6:6" s="42" customFormat="1" x14ac:dyDescent="0.25">
      <c r="F317" s="86"/>
    </row>
    <row r="318" spans="6:6" s="42" customFormat="1" x14ac:dyDescent="0.25">
      <c r="F318" s="86"/>
    </row>
    <row r="319" spans="6:6" s="42" customFormat="1" x14ac:dyDescent="0.25">
      <c r="F319" s="86"/>
    </row>
    <row r="320" spans="6:6" s="42" customFormat="1" x14ac:dyDescent="0.25">
      <c r="F320" s="86"/>
    </row>
    <row r="321" spans="6:6" s="42" customFormat="1" x14ac:dyDescent="0.25">
      <c r="F321" s="86"/>
    </row>
    <row r="322" spans="6:6" s="42" customFormat="1" x14ac:dyDescent="0.25">
      <c r="F322" s="86"/>
    </row>
    <row r="323" spans="6:6" s="42" customFormat="1" x14ac:dyDescent="0.25">
      <c r="F323" s="86"/>
    </row>
    <row r="324" spans="6:6" s="42" customFormat="1" x14ac:dyDescent="0.25">
      <c r="F324" s="86"/>
    </row>
    <row r="325" spans="6:6" s="42" customFormat="1" x14ac:dyDescent="0.25">
      <c r="F325" s="86"/>
    </row>
    <row r="326" spans="6:6" s="42" customFormat="1" x14ac:dyDescent="0.25">
      <c r="F326" s="86"/>
    </row>
    <row r="327" spans="6:6" s="42" customFormat="1" x14ac:dyDescent="0.25">
      <c r="F327" s="86"/>
    </row>
    <row r="328" spans="6:6" s="42" customFormat="1" x14ac:dyDescent="0.25">
      <c r="F328" s="86"/>
    </row>
    <row r="329" spans="6:6" s="42" customFormat="1" x14ac:dyDescent="0.25">
      <c r="F329" s="86"/>
    </row>
    <row r="330" spans="6:6" s="42" customFormat="1" x14ac:dyDescent="0.25">
      <c r="F330" s="86"/>
    </row>
    <row r="331" spans="6:6" s="42" customFormat="1" x14ac:dyDescent="0.25">
      <c r="F331" s="86"/>
    </row>
    <row r="332" spans="6:6" s="42" customFormat="1" x14ac:dyDescent="0.25">
      <c r="F332" s="86"/>
    </row>
    <row r="333" spans="6:6" s="42" customFormat="1" x14ac:dyDescent="0.25">
      <c r="F333" s="86"/>
    </row>
    <row r="334" spans="6:6" s="42" customFormat="1" x14ac:dyDescent="0.25">
      <c r="F334" s="86"/>
    </row>
    <row r="335" spans="6:6" s="42" customFormat="1" x14ac:dyDescent="0.25">
      <c r="F335" s="86"/>
    </row>
    <row r="336" spans="6:6" s="42" customFormat="1" x14ac:dyDescent="0.25">
      <c r="F336" s="86"/>
    </row>
    <row r="337" spans="6:6" s="42" customFormat="1" x14ac:dyDescent="0.25">
      <c r="F337" s="86"/>
    </row>
    <row r="338" spans="6:6" s="42" customFormat="1" x14ac:dyDescent="0.25">
      <c r="F338" s="86"/>
    </row>
    <row r="339" spans="6:6" s="42" customFormat="1" x14ac:dyDescent="0.25">
      <c r="F339" s="86"/>
    </row>
    <row r="340" spans="6:6" s="42" customFormat="1" x14ac:dyDescent="0.25">
      <c r="F340" s="86"/>
    </row>
    <row r="341" spans="6:6" s="42" customFormat="1" x14ac:dyDescent="0.25">
      <c r="F341" s="86"/>
    </row>
    <row r="342" spans="6:6" s="42" customFormat="1" x14ac:dyDescent="0.25">
      <c r="F342" s="86"/>
    </row>
    <row r="343" spans="6:6" s="42" customFormat="1" x14ac:dyDescent="0.25">
      <c r="F343" s="86"/>
    </row>
    <row r="344" spans="6:6" s="42" customFormat="1" x14ac:dyDescent="0.25">
      <c r="F344" s="86"/>
    </row>
    <row r="345" spans="6:6" s="42" customFormat="1" x14ac:dyDescent="0.25">
      <c r="F345" s="86"/>
    </row>
    <row r="346" spans="6:6" s="42" customFormat="1" x14ac:dyDescent="0.25">
      <c r="F346" s="86"/>
    </row>
    <row r="347" spans="6:6" s="42" customFormat="1" x14ac:dyDescent="0.25">
      <c r="F347" s="86"/>
    </row>
    <row r="348" spans="6:6" s="42" customFormat="1" x14ac:dyDescent="0.25">
      <c r="F348" s="86"/>
    </row>
    <row r="349" spans="6:6" s="42" customFormat="1" x14ac:dyDescent="0.25">
      <c r="F349" s="86"/>
    </row>
    <row r="350" spans="6:6" s="42" customFormat="1" x14ac:dyDescent="0.25">
      <c r="F350" s="86"/>
    </row>
    <row r="351" spans="6:6" s="42" customFormat="1" x14ac:dyDescent="0.25">
      <c r="F351" s="86"/>
    </row>
    <row r="352" spans="6:6" s="42" customFormat="1" x14ac:dyDescent="0.25">
      <c r="F352" s="86"/>
    </row>
    <row r="353" spans="6:6" s="42" customFormat="1" x14ac:dyDescent="0.25">
      <c r="F353" s="86"/>
    </row>
    <row r="354" spans="6:6" s="42" customFormat="1" x14ac:dyDescent="0.25">
      <c r="F354" s="86"/>
    </row>
    <row r="355" spans="6:6" s="42" customFormat="1" x14ac:dyDescent="0.25">
      <c r="F355" s="86"/>
    </row>
    <row r="356" spans="6:6" s="42" customFormat="1" x14ac:dyDescent="0.25">
      <c r="F356" s="86"/>
    </row>
    <row r="357" spans="6:6" s="42" customFormat="1" x14ac:dyDescent="0.25">
      <c r="F357" s="86"/>
    </row>
    <row r="358" spans="6:6" s="42" customFormat="1" x14ac:dyDescent="0.25">
      <c r="F358" s="86"/>
    </row>
    <row r="359" spans="6:6" s="42" customFormat="1" x14ac:dyDescent="0.25">
      <c r="F359" s="86"/>
    </row>
    <row r="360" spans="6:6" s="42" customFormat="1" x14ac:dyDescent="0.25">
      <c r="F360" s="86"/>
    </row>
    <row r="361" spans="6:6" s="42" customFormat="1" x14ac:dyDescent="0.25">
      <c r="F361" s="86"/>
    </row>
    <row r="362" spans="6:6" s="42" customFormat="1" x14ac:dyDescent="0.25">
      <c r="F362" s="86"/>
    </row>
    <row r="363" spans="6:6" s="42" customFormat="1" x14ac:dyDescent="0.25">
      <c r="F363" s="86"/>
    </row>
    <row r="364" spans="6:6" s="42" customFormat="1" x14ac:dyDescent="0.25">
      <c r="F364" s="86"/>
    </row>
    <row r="365" spans="6:6" s="42" customFormat="1" x14ac:dyDescent="0.25">
      <c r="F365" s="86"/>
    </row>
    <row r="366" spans="6:6" s="42" customFormat="1" x14ac:dyDescent="0.25">
      <c r="F366" s="86"/>
    </row>
    <row r="367" spans="6:6" s="42" customFormat="1" x14ac:dyDescent="0.25">
      <c r="F367" s="86"/>
    </row>
    <row r="368" spans="6:6" s="42" customFormat="1" x14ac:dyDescent="0.25">
      <c r="F368" s="86"/>
    </row>
    <row r="369" spans="6:6" s="42" customFormat="1" x14ac:dyDescent="0.25">
      <c r="F369" s="86"/>
    </row>
    <row r="370" spans="6:6" s="42" customFormat="1" x14ac:dyDescent="0.25">
      <c r="F370" s="86"/>
    </row>
    <row r="371" spans="6:6" s="42" customFormat="1" x14ac:dyDescent="0.25">
      <c r="F371" s="86"/>
    </row>
    <row r="372" spans="6:6" s="42" customFormat="1" x14ac:dyDescent="0.25">
      <c r="F372" s="86"/>
    </row>
    <row r="373" spans="6:6" s="42" customFormat="1" x14ac:dyDescent="0.25">
      <c r="F373" s="86"/>
    </row>
    <row r="374" spans="6:6" s="42" customFormat="1" x14ac:dyDescent="0.25">
      <c r="F374" s="86"/>
    </row>
    <row r="375" spans="6:6" s="42" customFormat="1" x14ac:dyDescent="0.25">
      <c r="F375" s="86"/>
    </row>
    <row r="376" spans="6:6" s="42" customFormat="1" x14ac:dyDescent="0.25">
      <c r="F376" s="86"/>
    </row>
    <row r="377" spans="6:6" s="42" customFormat="1" x14ac:dyDescent="0.25">
      <c r="F377" s="86"/>
    </row>
    <row r="378" spans="6:6" s="42" customFormat="1" x14ac:dyDescent="0.25">
      <c r="F378" s="86"/>
    </row>
    <row r="379" spans="6:6" s="42" customFormat="1" x14ac:dyDescent="0.25">
      <c r="F379" s="86"/>
    </row>
    <row r="380" spans="6:6" s="42" customFormat="1" x14ac:dyDescent="0.25">
      <c r="F380" s="86"/>
    </row>
    <row r="381" spans="6:6" s="42" customFormat="1" x14ac:dyDescent="0.25">
      <c r="F381" s="86"/>
    </row>
    <row r="382" spans="6:6" s="42" customFormat="1" x14ac:dyDescent="0.25">
      <c r="F382" s="86"/>
    </row>
    <row r="383" spans="6:6" s="42" customFormat="1" x14ac:dyDescent="0.25">
      <c r="F383" s="86"/>
    </row>
    <row r="384" spans="6:6" s="42" customFormat="1" x14ac:dyDescent="0.25">
      <c r="F384" s="86"/>
    </row>
    <row r="385" spans="6:6" s="42" customFormat="1" x14ac:dyDescent="0.25">
      <c r="F385" s="86"/>
    </row>
    <row r="386" spans="6:6" s="42" customFormat="1" x14ac:dyDescent="0.25">
      <c r="F386" s="86"/>
    </row>
    <row r="387" spans="6:6" s="42" customFormat="1" x14ac:dyDescent="0.25">
      <c r="F387" s="86"/>
    </row>
    <row r="388" spans="6:6" s="42" customFormat="1" x14ac:dyDescent="0.25">
      <c r="F388" s="86"/>
    </row>
    <row r="389" spans="6:6" s="42" customFormat="1" x14ac:dyDescent="0.25">
      <c r="F389" s="86"/>
    </row>
    <row r="390" spans="6:6" s="42" customFormat="1" x14ac:dyDescent="0.25">
      <c r="F390" s="86"/>
    </row>
    <row r="391" spans="6:6" s="42" customFormat="1" x14ac:dyDescent="0.25">
      <c r="F391" s="86"/>
    </row>
    <row r="392" spans="6:6" s="42" customFormat="1" x14ac:dyDescent="0.25">
      <c r="F392" s="86"/>
    </row>
    <row r="393" spans="6:6" s="42" customFormat="1" x14ac:dyDescent="0.25">
      <c r="F393" s="86"/>
    </row>
    <row r="394" spans="6:6" s="42" customFormat="1" x14ac:dyDescent="0.25">
      <c r="F394" s="86"/>
    </row>
    <row r="395" spans="6:6" s="42" customFormat="1" x14ac:dyDescent="0.25">
      <c r="F395" s="86"/>
    </row>
    <row r="396" spans="6:6" s="42" customFormat="1" x14ac:dyDescent="0.25">
      <c r="F396" s="86"/>
    </row>
    <row r="397" spans="6:6" s="42" customFormat="1" x14ac:dyDescent="0.25">
      <c r="F397" s="86"/>
    </row>
    <row r="398" spans="6:6" s="42" customFormat="1" x14ac:dyDescent="0.25">
      <c r="F398" s="86"/>
    </row>
    <row r="399" spans="6:6" s="42" customFormat="1" x14ac:dyDescent="0.25">
      <c r="F399" s="86"/>
    </row>
    <row r="400" spans="6:6" s="42" customFormat="1" x14ac:dyDescent="0.25">
      <c r="F400" s="86"/>
    </row>
    <row r="401" spans="6:6" s="42" customFormat="1" x14ac:dyDescent="0.25">
      <c r="F401" s="86"/>
    </row>
    <row r="402" spans="6:6" s="42" customFormat="1" x14ac:dyDescent="0.25">
      <c r="F402" s="86"/>
    </row>
    <row r="403" spans="6:6" s="42" customFormat="1" x14ac:dyDescent="0.25">
      <c r="F403" s="86"/>
    </row>
    <row r="404" spans="6:6" s="42" customFormat="1" x14ac:dyDescent="0.25">
      <c r="F404" s="86"/>
    </row>
    <row r="405" spans="6:6" s="42" customFormat="1" x14ac:dyDescent="0.25">
      <c r="F405" s="86"/>
    </row>
    <row r="406" spans="6:6" s="42" customFormat="1" x14ac:dyDescent="0.25">
      <c r="F406" s="86"/>
    </row>
    <row r="407" spans="6:6" s="42" customFormat="1" x14ac:dyDescent="0.25">
      <c r="F407" s="86"/>
    </row>
    <row r="408" spans="6:6" s="42" customFormat="1" x14ac:dyDescent="0.25">
      <c r="F408" s="86"/>
    </row>
    <row r="409" spans="6:6" s="42" customFormat="1" x14ac:dyDescent="0.25">
      <c r="F409" s="86"/>
    </row>
    <row r="410" spans="6:6" s="42" customFormat="1" x14ac:dyDescent="0.25">
      <c r="F410" s="86"/>
    </row>
    <row r="411" spans="6:6" s="42" customFormat="1" x14ac:dyDescent="0.25">
      <c r="F411" s="86"/>
    </row>
    <row r="412" spans="6:6" s="42" customFormat="1" x14ac:dyDescent="0.25">
      <c r="F412" s="86"/>
    </row>
    <row r="413" spans="6:6" s="42" customFormat="1" x14ac:dyDescent="0.25">
      <c r="F413" s="86"/>
    </row>
    <row r="414" spans="6:6" s="42" customFormat="1" x14ac:dyDescent="0.25">
      <c r="F414" s="86"/>
    </row>
    <row r="415" spans="6:6" s="42" customFormat="1" x14ac:dyDescent="0.25">
      <c r="F415" s="86"/>
    </row>
    <row r="416" spans="6:6" s="42" customFormat="1" x14ac:dyDescent="0.25">
      <c r="F416" s="86"/>
    </row>
    <row r="417" spans="6:6" s="42" customFormat="1" x14ac:dyDescent="0.25">
      <c r="F417" s="86"/>
    </row>
    <row r="418" spans="6:6" s="42" customFormat="1" x14ac:dyDescent="0.25">
      <c r="F418" s="86"/>
    </row>
    <row r="419" spans="6:6" s="42" customFormat="1" x14ac:dyDescent="0.25">
      <c r="F419" s="86"/>
    </row>
    <row r="420" spans="6:6" s="42" customFormat="1" x14ac:dyDescent="0.25">
      <c r="F420" s="86"/>
    </row>
    <row r="421" spans="6:6" s="42" customFormat="1" x14ac:dyDescent="0.25">
      <c r="F421" s="86"/>
    </row>
    <row r="422" spans="6:6" s="42" customFormat="1" x14ac:dyDescent="0.25">
      <c r="F422" s="86"/>
    </row>
    <row r="423" spans="6:6" s="42" customFormat="1" x14ac:dyDescent="0.25">
      <c r="F423" s="86"/>
    </row>
    <row r="424" spans="6:6" s="42" customFormat="1" x14ac:dyDescent="0.25">
      <c r="F424" s="86"/>
    </row>
    <row r="425" spans="6:6" s="42" customFormat="1" x14ac:dyDescent="0.25">
      <c r="F425" s="86"/>
    </row>
    <row r="426" spans="6:6" s="42" customFormat="1" x14ac:dyDescent="0.25">
      <c r="F426" s="86"/>
    </row>
    <row r="427" spans="6:6" s="42" customFormat="1" x14ac:dyDescent="0.25">
      <c r="F427" s="86"/>
    </row>
    <row r="428" spans="6:6" s="42" customFormat="1" x14ac:dyDescent="0.25">
      <c r="F428" s="86"/>
    </row>
    <row r="429" spans="6:6" s="42" customFormat="1" x14ac:dyDescent="0.25">
      <c r="F429" s="86"/>
    </row>
    <row r="430" spans="6:6" s="42" customFormat="1" x14ac:dyDescent="0.25">
      <c r="F430" s="86"/>
    </row>
    <row r="431" spans="6:6" s="42" customFormat="1" x14ac:dyDescent="0.25">
      <c r="F431" s="86"/>
    </row>
    <row r="432" spans="6:6" s="42" customFormat="1" x14ac:dyDescent="0.25">
      <c r="F432" s="86"/>
    </row>
    <row r="433" spans="6:6" s="42" customFormat="1" x14ac:dyDescent="0.25">
      <c r="F433" s="86"/>
    </row>
    <row r="434" spans="6:6" s="42" customFormat="1" x14ac:dyDescent="0.25">
      <c r="F434" s="86"/>
    </row>
    <row r="435" spans="6:6" s="42" customFormat="1" x14ac:dyDescent="0.25">
      <c r="F435" s="86"/>
    </row>
    <row r="436" spans="6:6" s="42" customFormat="1" x14ac:dyDescent="0.25">
      <c r="F436" s="86"/>
    </row>
    <row r="437" spans="6:6" s="42" customFormat="1" x14ac:dyDescent="0.25">
      <c r="F437" s="86"/>
    </row>
    <row r="438" spans="6:6" s="42" customFormat="1" x14ac:dyDescent="0.25">
      <c r="F438" s="86"/>
    </row>
    <row r="439" spans="6:6" s="42" customFormat="1" x14ac:dyDescent="0.25">
      <c r="F439" s="86"/>
    </row>
    <row r="440" spans="6:6" s="42" customFormat="1" x14ac:dyDescent="0.25">
      <c r="F440" s="86"/>
    </row>
    <row r="441" spans="6:6" s="42" customFormat="1" x14ac:dyDescent="0.25">
      <c r="F441" s="86"/>
    </row>
    <row r="442" spans="6:6" s="42" customFormat="1" x14ac:dyDescent="0.25">
      <c r="F442" s="86"/>
    </row>
    <row r="443" spans="6:6" s="42" customFormat="1" x14ac:dyDescent="0.25">
      <c r="F443" s="86"/>
    </row>
    <row r="444" spans="6:6" s="42" customFormat="1" x14ac:dyDescent="0.25">
      <c r="F444" s="86"/>
    </row>
    <row r="445" spans="6:6" s="42" customFormat="1" x14ac:dyDescent="0.25">
      <c r="F445" s="86"/>
    </row>
    <row r="446" spans="6:6" s="42" customFormat="1" x14ac:dyDescent="0.25">
      <c r="F446" s="86"/>
    </row>
    <row r="447" spans="6:6" s="42" customFormat="1" x14ac:dyDescent="0.25">
      <c r="F447" s="86"/>
    </row>
    <row r="448" spans="6:6" s="42" customFormat="1" x14ac:dyDescent="0.25">
      <c r="F448" s="86"/>
    </row>
    <row r="449" spans="6:6" s="42" customFormat="1" x14ac:dyDescent="0.25">
      <c r="F449" s="86"/>
    </row>
    <row r="450" spans="6:6" s="42" customFormat="1" x14ac:dyDescent="0.25">
      <c r="F450" s="86"/>
    </row>
    <row r="451" spans="6:6" s="42" customFormat="1" x14ac:dyDescent="0.25">
      <c r="F451" s="86"/>
    </row>
    <row r="452" spans="6:6" s="42" customFormat="1" x14ac:dyDescent="0.25">
      <c r="F452" s="86"/>
    </row>
    <row r="453" spans="6:6" s="42" customFormat="1" x14ac:dyDescent="0.25">
      <c r="F453" s="86"/>
    </row>
    <row r="454" spans="6:6" s="42" customFormat="1" x14ac:dyDescent="0.25">
      <c r="F454" s="86"/>
    </row>
    <row r="455" spans="6:6" s="42" customFormat="1" x14ac:dyDescent="0.25">
      <c r="F455" s="86"/>
    </row>
    <row r="456" spans="6:6" s="42" customFormat="1" x14ac:dyDescent="0.25">
      <c r="F456" s="86"/>
    </row>
    <row r="457" spans="6:6" s="42" customFormat="1" x14ac:dyDescent="0.25">
      <c r="F457" s="86"/>
    </row>
    <row r="458" spans="6:6" s="42" customFormat="1" x14ac:dyDescent="0.25">
      <c r="F458" s="86"/>
    </row>
    <row r="459" spans="6:6" s="42" customFormat="1" x14ac:dyDescent="0.25">
      <c r="F459" s="86"/>
    </row>
    <row r="460" spans="6:6" s="42" customFormat="1" x14ac:dyDescent="0.25">
      <c r="F460" s="86"/>
    </row>
    <row r="461" spans="6:6" s="42" customFormat="1" x14ac:dyDescent="0.25">
      <c r="F461" s="86"/>
    </row>
    <row r="462" spans="6:6" s="42" customFormat="1" x14ac:dyDescent="0.25">
      <c r="F462" s="86"/>
    </row>
    <row r="463" spans="6:6" s="42" customFormat="1" x14ac:dyDescent="0.25">
      <c r="F463" s="86"/>
    </row>
    <row r="464" spans="6:6" s="42" customFormat="1" x14ac:dyDescent="0.25">
      <c r="F464" s="86"/>
    </row>
    <row r="465" spans="6:6" s="42" customFormat="1" x14ac:dyDescent="0.25">
      <c r="F465" s="86"/>
    </row>
    <row r="466" spans="6:6" s="42" customFormat="1" x14ac:dyDescent="0.25">
      <c r="F466" s="86"/>
    </row>
    <row r="467" spans="6:6" s="42" customFormat="1" x14ac:dyDescent="0.25">
      <c r="F467" s="86"/>
    </row>
    <row r="468" spans="6:6" s="42" customFormat="1" x14ac:dyDescent="0.25">
      <c r="F468" s="86"/>
    </row>
    <row r="469" spans="6:6" s="42" customFormat="1" x14ac:dyDescent="0.25">
      <c r="F469" s="86"/>
    </row>
    <row r="470" spans="6:6" s="42" customFormat="1" x14ac:dyDescent="0.25">
      <c r="F470" s="86"/>
    </row>
    <row r="471" spans="6:6" s="42" customFormat="1" x14ac:dyDescent="0.25">
      <c r="F471" s="86"/>
    </row>
    <row r="472" spans="6:6" s="42" customFormat="1" x14ac:dyDescent="0.25">
      <c r="F472" s="86"/>
    </row>
    <row r="473" spans="6:6" s="42" customFormat="1" x14ac:dyDescent="0.25">
      <c r="F473" s="86"/>
    </row>
    <row r="474" spans="6:6" s="42" customFormat="1" x14ac:dyDescent="0.25">
      <c r="F474" s="86"/>
    </row>
    <row r="475" spans="6:6" s="42" customFormat="1" x14ac:dyDescent="0.25">
      <c r="F475" s="86"/>
    </row>
    <row r="476" spans="6:6" s="42" customFormat="1" x14ac:dyDescent="0.25">
      <c r="F476" s="86"/>
    </row>
    <row r="477" spans="6:6" s="42" customFormat="1" x14ac:dyDescent="0.25">
      <c r="F477" s="86"/>
    </row>
    <row r="478" spans="6:6" s="42" customFormat="1" x14ac:dyDescent="0.25">
      <c r="F478" s="86"/>
    </row>
    <row r="479" spans="6:6" s="42" customFormat="1" x14ac:dyDescent="0.25">
      <c r="F479" s="86"/>
    </row>
    <row r="480" spans="6:6" s="42" customFormat="1" x14ac:dyDescent="0.25">
      <c r="F480" s="86"/>
    </row>
    <row r="481" spans="6:6" s="42" customFormat="1" x14ac:dyDescent="0.25">
      <c r="F481" s="86"/>
    </row>
    <row r="482" spans="6:6" s="42" customFormat="1" x14ac:dyDescent="0.25">
      <c r="F482" s="86"/>
    </row>
    <row r="483" spans="6:6" s="42" customFormat="1" x14ac:dyDescent="0.25">
      <c r="F483" s="86"/>
    </row>
    <row r="484" spans="6:6" s="42" customFormat="1" x14ac:dyDescent="0.25">
      <c r="F484" s="86"/>
    </row>
    <row r="485" spans="6:6" s="42" customFormat="1" x14ac:dyDescent="0.25">
      <c r="F485" s="86"/>
    </row>
    <row r="486" spans="6:6" s="42" customFormat="1" x14ac:dyDescent="0.25">
      <c r="F486" s="86"/>
    </row>
    <row r="487" spans="6:6" s="42" customFormat="1" x14ac:dyDescent="0.25">
      <c r="F487" s="86"/>
    </row>
    <row r="488" spans="6:6" s="42" customFormat="1" x14ac:dyDescent="0.25">
      <c r="F488" s="86"/>
    </row>
    <row r="489" spans="6:6" s="42" customFormat="1" x14ac:dyDescent="0.25">
      <c r="F489" s="86"/>
    </row>
    <row r="490" spans="6:6" s="42" customFormat="1" x14ac:dyDescent="0.25">
      <c r="F490" s="86"/>
    </row>
    <row r="491" spans="6:6" s="42" customFormat="1" x14ac:dyDescent="0.25">
      <c r="F491" s="86"/>
    </row>
    <row r="492" spans="6:6" s="42" customFormat="1" x14ac:dyDescent="0.25">
      <c r="F492" s="86"/>
    </row>
    <row r="493" spans="6:6" s="42" customFormat="1" x14ac:dyDescent="0.25">
      <c r="F493" s="86"/>
    </row>
    <row r="494" spans="6:6" s="42" customFormat="1" x14ac:dyDescent="0.25">
      <c r="F494" s="86"/>
    </row>
    <row r="495" spans="6:6" s="42" customFormat="1" x14ac:dyDescent="0.25">
      <c r="F495" s="86"/>
    </row>
    <row r="496" spans="6:6" s="42" customFormat="1" x14ac:dyDescent="0.25">
      <c r="F496" s="86"/>
    </row>
    <row r="497" spans="6:6" s="42" customFormat="1" x14ac:dyDescent="0.25">
      <c r="F497" s="86"/>
    </row>
    <row r="498" spans="6:6" s="42" customFormat="1" x14ac:dyDescent="0.25">
      <c r="F498" s="86"/>
    </row>
    <row r="499" spans="6:6" s="42" customFormat="1" x14ac:dyDescent="0.25">
      <c r="F499" s="86"/>
    </row>
    <row r="500" spans="6:6" s="42" customFormat="1" x14ac:dyDescent="0.25">
      <c r="F500" s="86"/>
    </row>
    <row r="501" spans="6:6" s="42" customFormat="1" x14ac:dyDescent="0.25">
      <c r="F501" s="86"/>
    </row>
    <row r="502" spans="6:6" s="42" customFormat="1" x14ac:dyDescent="0.25">
      <c r="F502" s="86"/>
    </row>
    <row r="503" spans="6:6" s="42" customFormat="1" x14ac:dyDescent="0.25">
      <c r="F503" s="86"/>
    </row>
    <row r="504" spans="6:6" s="42" customFormat="1" x14ac:dyDescent="0.25">
      <c r="F504" s="86"/>
    </row>
    <row r="505" spans="6:6" s="42" customFormat="1" x14ac:dyDescent="0.25">
      <c r="F505" s="86"/>
    </row>
    <row r="506" spans="6:6" s="42" customFormat="1" x14ac:dyDescent="0.25">
      <c r="F506" s="86"/>
    </row>
    <row r="507" spans="6:6" s="42" customFormat="1" x14ac:dyDescent="0.25">
      <c r="F507" s="86"/>
    </row>
    <row r="508" spans="6:6" s="42" customFormat="1" x14ac:dyDescent="0.25">
      <c r="F508" s="86"/>
    </row>
    <row r="509" spans="6:6" s="42" customFormat="1" x14ac:dyDescent="0.25">
      <c r="F509" s="86"/>
    </row>
    <row r="510" spans="6:6" s="42" customFormat="1" x14ac:dyDescent="0.25">
      <c r="F510" s="86"/>
    </row>
    <row r="511" spans="6:6" s="42" customFormat="1" x14ac:dyDescent="0.25">
      <c r="F511" s="86"/>
    </row>
    <row r="512" spans="6:6" s="42" customFormat="1" x14ac:dyDescent="0.25">
      <c r="F512" s="86"/>
    </row>
    <row r="513" spans="6:6" s="42" customFormat="1" x14ac:dyDescent="0.25">
      <c r="F513" s="86"/>
    </row>
    <row r="514" spans="6:6" s="42" customFormat="1" x14ac:dyDescent="0.25">
      <c r="F514" s="86"/>
    </row>
    <row r="515" spans="6:6" s="42" customFormat="1" x14ac:dyDescent="0.25">
      <c r="F515" s="86"/>
    </row>
    <row r="516" spans="6:6" s="42" customFormat="1" x14ac:dyDescent="0.25">
      <c r="F516" s="86"/>
    </row>
    <row r="517" spans="6:6" s="42" customFormat="1" x14ac:dyDescent="0.25">
      <c r="F517" s="86"/>
    </row>
    <row r="518" spans="6:6" s="42" customFormat="1" x14ac:dyDescent="0.25">
      <c r="F518" s="86"/>
    </row>
    <row r="519" spans="6:6" s="42" customFormat="1" x14ac:dyDescent="0.25">
      <c r="F519" s="86"/>
    </row>
    <row r="520" spans="6:6" s="42" customFormat="1" x14ac:dyDescent="0.25">
      <c r="F520" s="86"/>
    </row>
    <row r="521" spans="6:6" s="42" customFormat="1" x14ac:dyDescent="0.25">
      <c r="F521" s="86"/>
    </row>
    <row r="522" spans="6:6" s="42" customFormat="1" x14ac:dyDescent="0.25">
      <c r="F522" s="86"/>
    </row>
    <row r="523" spans="6:6" s="42" customFormat="1" x14ac:dyDescent="0.25">
      <c r="F523" s="86"/>
    </row>
    <row r="524" spans="6:6" s="42" customFormat="1" x14ac:dyDescent="0.25">
      <c r="F524" s="86"/>
    </row>
    <row r="525" spans="6:6" s="42" customFormat="1" x14ac:dyDescent="0.25">
      <c r="F525" s="86"/>
    </row>
    <row r="526" spans="6:6" s="42" customFormat="1" x14ac:dyDescent="0.25">
      <c r="F526" s="86"/>
    </row>
    <row r="527" spans="6:6" s="42" customFormat="1" x14ac:dyDescent="0.25">
      <c r="F527" s="86"/>
    </row>
    <row r="528" spans="6:6" s="42" customFormat="1" x14ac:dyDescent="0.25">
      <c r="F528" s="86"/>
    </row>
    <row r="529" spans="6:6" s="42" customFormat="1" x14ac:dyDescent="0.25">
      <c r="F529" s="86"/>
    </row>
    <row r="530" spans="6:6" s="42" customFormat="1" x14ac:dyDescent="0.25">
      <c r="F530" s="86"/>
    </row>
    <row r="531" spans="6:6" s="42" customFormat="1" x14ac:dyDescent="0.25">
      <c r="F531" s="86"/>
    </row>
    <row r="532" spans="6:6" s="42" customFormat="1" x14ac:dyDescent="0.25">
      <c r="F532" s="86"/>
    </row>
    <row r="533" spans="6:6" s="42" customFormat="1" x14ac:dyDescent="0.25">
      <c r="F533" s="86"/>
    </row>
    <row r="534" spans="6:6" s="42" customFormat="1" x14ac:dyDescent="0.25">
      <c r="F534" s="86"/>
    </row>
    <row r="535" spans="6:6" s="42" customFormat="1" x14ac:dyDescent="0.25">
      <c r="F535" s="86"/>
    </row>
    <row r="536" spans="6:6" s="42" customFormat="1" x14ac:dyDescent="0.25">
      <c r="F536" s="86"/>
    </row>
    <row r="537" spans="6:6" s="42" customFormat="1" x14ac:dyDescent="0.25">
      <c r="F537" s="86"/>
    </row>
    <row r="538" spans="6:6" s="42" customFormat="1" x14ac:dyDescent="0.25">
      <c r="F538" s="86"/>
    </row>
    <row r="539" spans="6:6" s="42" customFormat="1" x14ac:dyDescent="0.25">
      <c r="F539" s="86"/>
    </row>
    <row r="540" spans="6:6" s="42" customFormat="1" x14ac:dyDescent="0.25">
      <c r="F540" s="86"/>
    </row>
    <row r="541" spans="6:6" s="42" customFormat="1" x14ac:dyDescent="0.25">
      <c r="F541" s="86"/>
    </row>
    <row r="542" spans="6:6" s="42" customFormat="1" x14ac:dyDescent="0.25">
      <c r="F542" s="86"/>
    </row>
    <row r="543" spans="6:6" s="42" customFormat="1" x14ac:dyDescent="0.25">
      <c r="F543" s="86"/>
    </row>
    <row r="544" spans="6:6" s="42" customFormat="1" x14ac:dyDescent="0.25">
      <c r="F544" s="86"/>
    </row>
    <row r="545" spans="6:6" s="42" customFormat="1" x14ac:dyDescent="0.25">
      <c r="F545" s="86"/>
    </row>
    <row r="546" spans="6:6" s="42" customFormat="1" x14ac:dyDescent="0.25">
      <c r="F546" s="86"/>
    </row>
    <row r="547" spans="6:6" s="42" customFormat="1" x14ac:dyDescent="0.25">
      <c r="F547" s="86"/>
    </row>
    <row r="548" spans="6:6" s="42" customFormat="1" x14ac:dyDescent="0.25">
      <c r="F548" s="86"/>
    </row>
    <row r="549" spans="6:6" s="42" customFormat="1" x14ac:dyDescent="0.25">
      <c r="F549" s="86"/>
    </row>
    <row r="550" spans="6:6" s="42" customFormat="1" x14ac:dyDescent="0.25">
      <c r="F550" s="86"/>
    </row>
    <row r="551" spans="6:6" s="42" customFormat="1" x14ac:dyDescent="0.25">
      <c r="F551" s="86"/>
    </row>
    <row r="552" spans="6:6" s="42" customFormat="1" x14ac:dyDescent="0.25">
      <c r="F552" s="86"/>
    </row>
    <row r="553" spans="6:6" s="42" customFormat="1" x14ac:dyDescent="0.25">
      <c r="F553" s="86"/>
    </row>
    <row r="554" spans="6:6" s="42" customFormat="1" x14ac:dyDescent="0.25">
      <c r="F554" s="86"/>
    </row>
    <row r="555" spans="6:6" s="42" customFormat="1" x14ac:dyDescent="0.25">
      <c r="F555" s="86"/>
    </row>
    <row r="556" spans="6:6" s="42" customFormat="1" x14ac:dyDescent="0.25">
      <c r="F556" s="86"/>
    </row>
    <row r="557" spans="6:6" s="42" customFormat="1" x14ac:dyDescent="0.25">
      <c r="F557" s="86"/>
    </row>
    <row r="558" spans="6:6" s="42" customFormat="1" x14ac:dyDescent="0.25">
      <c r="F558" s="86"/>
    </row>
    <row r="559" spans="6:6" s="42" customFormat="1" x14ac:dyDescent="0.25">
      <c r="F559" s="86"/>
    </row>
    <row r="560" spans="6:6" s="42" customFormat="1" x14ac:dyDescent="0.25">
      <c r="F560" s="86"/>
    </row>
    <row r="561" spans="6:6" s="42" customFormat="1" x14ac:dyDescent="0.25">
      <c r="F561" s="86"/>
    </row>
    <row r="562" spans="6:6" s="42" customFormat="1" x14ac:dyDescent="0.25">
      <c r="F562" s="86"/>
    </row>
    <row r="563" spans="6:6" s="42" customFormat="1" x14ac:dyDescent="0.25">
      <c r="F563" s="86"/>
    </row>
    <row r="564" spans="6:6" s="42" customFormat="1" x14ac:dyDescent="0.25">
      <c r="F564" s="86"/>
    </row>
    <row r="565" spans="6:6" s="42" customFormat="1" x14ac:dyDescent="0.25">
      <c r="F565" s="86"/>
    </row>
    <row r="566" spans="6:6" s="42" customFormat="1" x14ac:dyDescent="0.25">
      <c r="F566" s="86"/>
    </row>
    <row r="567" spans="6:6" s="42" customFormat="1" x14ac:dyDescent="0.25">
      <c r="F567" s="86"/>
    </row>
    <row r="568" spans="6:6" s="42" customFormat="1" x14ac:dyDescent="0.25">
      <c r="F568" s="86"/>
    </row>
    <row r="569" spans="6:6" s="42" customFormat="1" x14ac:dyDescent="0.25">
      <c r="F569" s="86"/>
    </row>
    <row r="570" spans="6:6" s="42" customFormat="1" x14ac:dyDescent="0.25">
      <c r="F570" s="86"/>
    </row>
    <row r="571" spans="6:6" s="42" customFormat="1" x14ac:dyDescent="0.25">
      <c r="F571" s="86"/>
    </row>
    <row r="572" spans="6:6" s="42" customFormat="1" x14ac:dyDescent="0.25">
      <c r="F572" s="86"/>
    </row>
    <row r="573" spans="6:6" s="42" customFormat="1" x14ac:dyDescent="0.25">
      <c r="F573" s="86"/>
    </row>
    <row r="574" spans="6:6" s="42" customFormat="1" x14ac:dyDescent="0.25">
      <c r="F574" s="86"/>
    </row>
    <row r="575" spans="6:6" s="42" customFormat="1" x14ac:dyDescent="0.25">
      <c r="F575" s="86"/>
    </row>
    <row r="576" spans="6:6" s="42" customFormat="1" x14ac:dyDescent="0.25">
      <c r="F576" s="86"/>
    </row>
    <row r="577" spans="6:6" s="42" customFormat="1" x14ac:dyDescent="0.25">
      <c r="F577" s="86"/>
    </row>
    <row r="578" spans="6:6" s="42" customFormat="1" x14ac:dyDescent="0.25">
      <c r="F578" s="86"/>
    </row>
    <row r="579" spans="6:6" s="42" customFormat="1" x14ac:dyDescent="0.25">
      <c r="F579" s="86"/>
    </row>
    <row r="580" spans="6:6" s="42" customFormat="1" x14ac:dyDescent="0.25">
      <c r="F580" s="86"/>
    </row>
    <row r="581" spans="6:6" s="42" customFormat="1" x14ac:dyDescent="0.25">
      <c r="F581" s="86"/>
    </row>
    <row r="582" spans="6:6" s="42" customFormat="1" x14ac:dyDescent="0.25">
      <c r="F582" s="86"/>
    </row>
    <row r="583" spans="6:6" s="42" customFormat="1" x14ac:dyDescent="0.25">
      <c r="F583" s="86"/>
    </row>
    <row r="584" spans="6:6" s="42" customFormat="1" x14ac:dyDescent="0.25">
      <c r="F584" s="86"/>
    </row>
    <row r="585" spans="6:6" s="42" customFormat="1" x14ac:dyDescent="0.25">
      <c r="F585" s="86"/>
    </row>
    <row r="586" spans="6:6" s="42" customFormat="1" x14ac:dyDescent="0.25">
      <c r="F586" s="86"/>
    </row>
    <row r="587" spans="6:6" s="42" customFormat="1" x14ac:dyDescent="0.25">
      <c r="F587" s="86"/>
    </row>
    <row r="588" spans="6:6" s="42" customFormat="1" x14ac:dyDescent="0.25">
      <c r="F588" s="86"/>
    </row>
    <row r="589" spans="6:6" s="42" customFormat="1" x14ac:dyDescent="0.25">
      <c r="F589" s="86"/>
    </row>
    <row r="590" spans="6:6" s="42" customFormat="1" x14ac:dyDescent="0.25">
      <c r="F590" s="86"/>
    </row>
    <row r="591" spans="6:6" s="42" customFormat="1" x14ac:dyDescent="0.25">
      <c r="F591" s="86"/>
    </row>
    <row r="592" spans="6:6" s="42" customFormat="1" x14ac:dyDescent="0.25">
      <c r="F592" s="86"/>
    </row>
    <row r="593" spans="6:6" s="42" customFormat="1" x14ac:dyDescent="0.25">
      <c r="F593" s="86"/>
    </row>
    <row r="594" spans="6:6" s="42" customFormat="1" x14ac:dyDescent="0.25">
      <c r="F594" s="86"/>
    </row>
    <row r="595" spans="6:6" s="42" customFormat="1" x14ac:dyDescent="0.25">
      <c r="F595" s="86"/>
    </row>
    <row r="596" spans="6:6" s="42" customFormat="1" x14ac:dyDescent="0.25">
      <c r="F596" s="86"/>
    </row>
    <row r="597" spans="6:6" s="42" customFormat="1" x14ac:dyDescent="0.25">
      <c r="F597" s="86"/>
    </row>
    <row r="598" spans="6:6" s="42" customFormat="1" x14ac:dyDescent="0.25">
      <c r="F598" s="86"/>
    </row>
    <row r="599" spans="6:6" s="42" customFormat="1" x14ac:dyDescent="0.25">
      <c r="F599" s="86"/>
    </row>
    <row r="600" spans="6:6" s="42" customFormat="1" x14ac:dyDescent="0.25">
      <c r="F600" s="86"/>
    </row>
    <row r="601" spans="6:6" s="42" customFormat="1" x14ac:dyDescent="0.25">
      <c r="F601" s="86"/>
    </row>
    <row r="602" spans="6:6" s="42" customFormat="1" x14ac:dyDescent="0.25">
      <c r="F602" s="86"/>
    </row>
    <row r="603" spans="6:6" s="42" customFormat="1" x14ac:dyDescent="0.25">
      <c r="F603" s="86"/>
    </row>
    <row r="604" spans="6:6" s="42" customFormat="1" x14ac:dyDescent="0.25">
      <c r="F604" s="86"/>
    </row>
    <row r="605" spans="6:6" s="42" customFormat="1" x14ac:dyDescent="0.25">
      <c r="F605" s="86"/>
    </row>
    <row r="606" spans="6:6" s="42" customFormat="1" x14ac:dyDescent="0.25">
      <c r="F606" s="86"/>
    </row>
    <row r="607" spans="6:6" s="42" customFormat="1" x14ac:dyDescent="0.25">
      <c r="F607" s="86"/>
    </row>
    <row r="608" spans="6:6" s="42" customFormat="1" x14ac:dyDescent="0.25">
      <c r="F608" s="86"/>
    </row>
    <row r="609" spans="6:6" s="42" customFormat="1" x14ac:dyDescent="0.25">
      <c r="F609" s="86"/>
    </row>
    <row r="610" spans="6:6" s="42" customFormat="1" x14ac:dyDescent="0.25">
      <c r="F610" s="86"/>
    </row>
    <row r="611" spans="6:6" s="42" customFormat="1" x14ac:dyDescent="0.25">
      <c r="F611" s="86"/>
    </row>
    <row r="612" spans="6:6" s="42" customFormat="1" x14ac:dyDescent="0.25">
      <c r="F612" s="86"/>
    </row>
    <row r="613" spans="6:6" s="42" customFormat="1" x14ac:dyDescent="0.25">
      <c r="F613" s="86"/>
    </row>
    <row r="614" spans="6:6" s="42" customFormat="1" x14ac:dyDescent="0.25">
      <c r="F614" s="86"/>
    </row>
    <row r="615" spans="6:6" s="42" customFormat="1" x14ac:dyDescent="0.25">
      <c r="F615" s="86"/>
    </row>
    <row r="616" spans="6:6" s="42" customFormat="1" x14ac:dyDescent="0.25">
      <c r="F616" s="86"/>
    </row>
    <row r="617" spans="6:6" s="42" customFormat="1" x14ac:dyDescent="0.25">
      <c r="F617" s="86"/>
    </row>
    <row r="618" spans="6:6" s="42" customFormat="1" x14ac:dyDescent="0.25">
      <c r="F618" s="86"/>
    </row>
    <row r="619" spans="6:6" s="42" customFormat="1" x14ac:dyDescent="0.25">
      <c r="F619" s="86"/>
    </row>
    <row r="620" spans="6:6" s="42" customFormat="1" x14ac:dyDescent="0.25">
      <c r="F620" s="86"/>
    </row>
    <row r="621" spans="6:6" s="42" customFormat="1" x14ac:dyDescent="0.25">
      <c r="F621" s="86"/>
    </row>
    <row r="622" spans="6:6" s="42" customFormat="1" x14ac:dyDescent="0.25">
      <c r="F622" s="86"/>
    </row>
    <row r="623" spans="6:6" s="42" customFormat="1" x14ac:dyDescent="0.25">
      <c r="F623" s="86"/>
    </row>
    <row r="624" spans="6:6" s="42" customFormat="1" x14ac:dyDescent="0.25">
      <c r="F624" s="86"/>
    </row>
    <row r="625" spans="6:6" s="42" customFormat="1" x14ac:dyDescent="0.25">
      <c r="F625" s="86"/>
    </row>
    <row r="626" spans="6:6" s="42" customFormat="1" x14ac:dyDescent="0.25">
      <c r="F626" s="86"/>
    </row>
    <row r="627" spans="6:6" s="42" customFormat="1" x14ac:dyDescent="0.25">
      <c r="F627" s="86"/>
    </row>
    <row r="628" spans="6:6" s="42" customFormat="1" x14ac:dyDescent="0.25">
      <c r="F628" s="86"/>
    </row>
    <row r="629" spans="6:6" s="42" customFormat="1" x14ac:dyDescent="0.25">
      <c r="F629" s="86"/>
    </row>
    <row r="630" spans="6:6" s="42" customFormat="1" x14ac:dyDescent="0.25">
      <c r="F630" s="86"/>
    </row>
    <row r="631" spans="6:6" s="42" customFormat="1" x14ac:dyDescent="0.25">
      <c r="F631" s="86"/>
    </row>
    <row r="632" spans="6:6" s="42" customFormat="1" x14ac:dyDescent="0.25">
      <c r="F632" s="86"/>
    </row>
    <row r="633" spans="6:6" s="42" customFormat="1" x14ac:dyDescent="0.25">
      <c r="F633" s="86"/>
    </row>
    <row r="634" spans="6:6" s="42" customFormat="1" x14ac:dyDescent="0.25">
      <c r="F634" s="86"/>
    </row>
    <row r="635" spans="6:6" s="42" customFormat="1" x14ac:dyDescent="0.25">
      <c r="F635" s="86"/>
    </row>
    <row r="636" spans="6:6" s="42" customFormat="1" x14ac:dyDescent="0.25">
      <c r="F636" s="86"/>
    </row>
    <row r="637" spans="6:6" s="42" customFormat="1" x14ac:dyDescent="0.25">
      <c r="F637" s="86"/>
    </row>
    <row r="638" spans="6:6" s="42" customFormat="1" x14ac:dyDescent="0.25">
      <c r="F638" s="86"/>
    </row>
    <row r="639" spans="6:6" s="42" customFormat="1" x14ac:dyDescent="0.25">
      <c r="F639" s="86"/>
    </row>
    <row r="640" spans="6:6" s="42" customFormat="1" x14ac:dyDescent="0.25">
      <c r="F640" s="86"/>
    </row>
    <row r="641" spans="6:6" s="42" customFormat="1" x14ac:dyDescent="0.25">
      <c r="F641" s="86"/>
    </row>
    <row r="642" spans="6:6" s="42" customFormat="1" x14ac:dyDescent="0.25">
      <c r="F642" s="86"/>
    </row>
    <row r="643" spans="6:6" s="42" customFormat="1" x14ac:dyDescent="0.25">
      <c r="F643" s="86"/>
    </row>
    <row r="644" spans="6:6" s="42" customFormat="1" x14ac:dyDescent="0.25">
      <c r="F644" s="86"/>
    </row>
    <row r="645" spans="6:6" s="42" customFormat="1" x14ac:dyDescent="0.25">
      <c r="F645" s="86"/>
    </row>
    <row r="646" spans="6:6" s="42" customFormat="1" x14ac:dyDescent="0.25">
      <c r="F646" s="86"/>
    </row>
    <row r="647" spans="6:6" s="42" customFormat="1" x14ac:dyDescent="0.25">
      <c r="F647" s="86"/>
    </row>
    <row r="648" spans="6:6" s="42" customFormat="1" x14ac:dyDescent="0.25">
      <c r="F648" s="86"/>
    </row>
    <row r="649" spans="6:6" s="42" customFormat="1" x14ac:dyDescent="0.25">
      <c r="F649" s="86"/>
    </row>
    <row r="650" spans="6:6" s="42" customFormat="1" x14ac:dyDescent="0.25">
      <c r="F650" s="86"/>
    </row>
    <row r="651" spans="6:6" s="42" customFormat="1" x14ac:dyDescent="0.25">
      <c r="F651" s="86"/>
    </row>
    <row r="652" spans="6:6" s="42" customFormat="1" x14ac:dyDescent="0.25">
      <c r="F652" s="86"/>
    </row>
    <row r="653" spans="6:6" s="42" customFormat="1" x14ac:dyDescent="0.25">
      <c r="F653" s="86"/>
    </row>
    <row r="654" spans="6:6" s="42" customFormat="1" x14ac:dyDescent="0.25">
      <c r="F654" s="86"/>
    </row>
    <row r="655" spans="6:6" s="42" customFormat="1" x14ac:dyDescent="0.25">
      <c r="F655" s="86"/>
    </row>
    <row r="656" spans="6:6" s="42" customFormat="1" x14ac:dyDescent="0.25">
      <c r="F656" s="86"/>
    </row>
    <row r="657" spans="6:6" s="42" customFormat="1" x14ac:dyDescent="0.25">
      <c r="F657" s="86"/>
    </row>
    <row r="658" spans="6:6" s="42" customFormat="1" x14ac:dyDescent="0.25">
      <c r="F658" s="86"/>
    </row>
    <row r="659" spans="6:6" s="42" customFormat="1" x14ac:dyDescent="0.25">
      <c r="F659" s="86"/>
    </row>
    <row r="660" spans="6:6" s="42" customFormat="1" x14ac:dyDescent="0.25">
      <c r="F660" s="86"/>
    </row>
    <row r="661" spans="6:6" s="42" customFormat="1" x14ac:dyDescent="0.25">
      <c r="F661" s="86"/>
    </row>
    <row r="662" spans="6:6" s="42" customFormat="1" x14ac:dyDescent="0.25">
      <c r="F662" s="86"/>
    </row>
    <row r="663" spans="6:6" s="42" customFormat="1" x14ac:dyDescent="0.25">
      <c r="F663" s="86"/>
    </row>
    <row r="664" spans="6:6" s="42" customFormat="1" x14ac:dyDescent="0.25">
      <c r="F664" s="86"/>
    </row>
    <row r="665" spans="6:6" s="42" customFormat="1" x14ac:dyDescent="0.25">
      <c r="F665" s="86"/>
    </row>
    <row r="666" spans="6:6" s="42" customFormat="1" x14ac:dyDescent="0.25">
      <c r="F666" s="86"/>
    </row>
    <row r="667" spans="6:6" s="42" customFormat="1" x14ac:dyDescent="0.25">
      <c r="F667" s="86"/>
    </row>
    <row r="668" spans="6:6" s="42" customFormat="1" x14ac:dyDescent="0.25">
      <c r="F668" s="86"/>
    </row>
    <row r="669" spans="6:6" s="42" customFormat="1" x14ac:dyDescent="0.25">
      <c r="F669" s="86"/>
    </row>
    <row r="670" spans="6:6" s="42" customFormat="1" x14ac:dyDescent="0.25">
      <c r="F670" s="86"/>
    </row>
    <row r="671" spans="6:6" s="42" customFormat="1" x14ac:dyDescent="0.25">
      <c r="F671" s="86"/>
    </row>
    <row r="672" spans="6:6" s="42" customFormat="1" x14ac:dyDescent="0.25">
      <c r="F672" s="86"/>
    </row>
    <row r="673" spans="6:6" s="42" customFormat="1" x14ac:dyDescent="0.25">
      <c r="F673" s="86"/>
    </row>
    <row r="674" spans="6:6" s="42" customFormat="1" x14ac:dyDescent="0.25">
      <c r="F674" s="86"/>
    </row>
    <row r="675" spans="6:6" s="42" customFormat="1" x14ac:dyDescent="0.25">
      <c r="F675" s="86"/>
    </row>
    <row r="676" spans="6:6" s="42" customFormat="1" x14ac:dyDescent="0.25">
      <c r="F676" s="86"/>
    </row>
    <row r="677" spans="6:6" s="42" customFormat="1" x14ac:dyDescent="0.25">
      <c r="F677" s="86"/>
    </row>
    <row r="678" spans="6:6" s="42" customFormat="1" x14ac:dyDescent="0.25">
      <c r="F678" s="86"/>
    </row>
    <row r="679" spans="6:6" s="42" customFormat="1" x14ac:dyDescent="0.25">
      <c r="F679" s="86"/>
    </row>
    <row r="680" spans="6:6" s="42" customFormat="1" x14ac:dyDescent="0.25">
      <c r="F680" s="86"/>
    </row>
    <row r="681" spans="6:6" s="42" customFormat="1" x14ac:dyDescent="0.25">
      <c r="F681" s="86"/>
    </row>
    <row r="682" spans="6:6" s="42" customFormat="1" x14ac:dyDescent="0.25">
      <c r="F682" s="86"/>
    </row>
    <row r="683" spans="6:6" s="42" customFormat="1" x14ac:dyDescent="0.25">
      <c r="F683" s="86"/>
    </row>
    <row r="684" spans="6:6" s="42" customFormat="1" x14ac:dyDescent="0.25">
      <c r="F684" s="86"/>
    </row>
    <row r="685" spans="6:6" s="42" customFormat="1" x14ac:dyDescent="0.25">
      <c r="F685" s="86"/>
    </row>
    <row r="686" spans="6:6" s="42" customFormat="1" x14ac:dyDescent="0.25">
      <c r="F686" s="86"/>
    </row>
    <row r="687" spans="6:6" s="42" customFormat="1" x14ac:dyDescent="0.25">
      <c r="F687" s="86"/>
    </row>
    <row r="688" spans="6:6" s="42" customFormat="1" x14ac:dyDescent="0.25">
      <c r="F688" s="86"/>
    </row>
    <row r="689" spans="6:6" s="42" customFormat="1" x14ac:dyDescent="0.25">
      <c r="F689" s="86"/>
    </row>
    <row r="690" spans="6:6" s="42" customFormat="1" x14ac:dyDescent="0.25">
      <c r="F690" s="86"/>
    </row>
    <row r="691" spans="6:6" s="42" customFormat="1" x14ac:dyDescent="0.25">
      <c r="F691" s="86"/>
    </row>
    <row r="692" spans="6:6" s="42" customFormat="1" x14ac:dyDescent="0.25">
      <c r="F692" s="86"/>
    </row>
    <row r="693" spans="6:6" s="42" customFormat="1" x14ac:dyDescent="0.25">
      <c r="F693" s="86"/>
    </row>
    <row r="694" spans="6:6" s="42" customFormat="1" x14ac:dyDescent="0.25">
      <c r="F694" s="86"/>
    </row>
    <row r="695" spans="6:6" s="42" customFormat="1" x14ac:dyDescent="0.25">
      <c r="F695" s="86"/>
    </row>
    <row r="696" spans="6:6" s="42" customFormat="1" x14ac:dyDescent="0.25">
      <c r="F696" s="86"/>
    </row>
    <row r="697" spans="6:6" s="42" customFormat="1" x14ac:dyDescent="0.25">
      <c r="F697" s="86"/>
    </row>
    <row r="698" spans="6:6" s="42" customFormat="1" x14ac:dyDescent="0.25">
      <c r="F698" s="86"/>
    </row>
    <row r="699" spans="6:6" s="42" customFormat="1" x14ac:dyDescent="0.25">
      <c r="F699" s="86"/>
    </row>
    <row r="700" spans="6:6" s="42" customFormat="1" x14ac:dyDescent="0.25">
      <c r="F700" s="86"/>
    </row>
    <row r="701" spans="6:6" s="42" customFormat="1" x14ac:dyDescent="0.25">
      <c r="F701" s="86"/>
    </row>
    <row r="702" spans="6:6" s="42" customFormat="1" x14ac:dyDescent="0.25">
      <c r="F702" s="86"/>
    </row>
    <row r="703" spans="6:6" s="42" customFormat="1" x14ac:dyDescent="0.25">
      <c r="F703" s="86"/>
    </row>
    <row r="704" spans="6:6" s="42" customFormat="1" x14ac:dyDescent="0.25">
      <c r="F704" s="86"/>
    </row>
    <row r="705" spans="6:6" s="42" customFormat="1" x14ac:dyDescent="0.25">
      <c r="F705" s="86"/>
    </row>
    <row r="706" spans="6:6" s="42" customFormat="1" x14ac:dyDescent="0.25">
      <c r="F706" s="86"/>
    </row>
    <row r="707" spans="6:6" s="42" customFormat="1" x14ac:dyDescent="0.25">
      <c r="F707" s="86"/>
    </row>
    <row r="708" spans="6:6" s="42" customFormat="1" x14ac:dyDescent="0.25">
      <c r="F708" s="86"/>
    </row>
    <row r="709" spans="6:6" s="42" customFormat="1" x14ac:dyDescent="0.25">
      <c r="F709" s="86"/>
    </row>
    <row r="710" spans="6:6" s="42" customFormat="1" x14ac:dyDescent="0.25">
      <c r="F710" s="86"/>
    </row>
    <row r="711" spans="6:6" s="42" customFormat="1" x14ac:dyDescent="0.25">
      <c r="F711" s="86"/>
    </row>
    <row r="712" spans="6:6" s="42" customFormat="1" x14ac:dyDescent="0.25">
      <c r="F712" s="86"/>
    </row>
    <row r="713" spans="6:6" s="42" customFormat="1" x14ac:dyDescent="0.25">
      <c r="F713" s="86"/>
    </row>
    <row r="714" spans="6:6" s="42" customFormat="1" x14ac:dyDescent="0.25">
      <c r="F714" s="86"/>
    </row>
    <row r="715" spans="6:6" s="42" customFormat="1" x14ac:dyDescent="0.25">
      <c r="F715" s="86"/>
    </row>
    <row r="716" spans="6:6" s="42" customFormat="1" x14ac:dyDescent="0.25">
      <c r="F716" s="86"/>
    </row>
    <row r="717" spans="6:6" s="42" customFormat="1" x14ac:dyDescent="0.25">
      <c r="F717" s="86"/>
    </row>
    <row r="718" spans="6:6" s="42" customFormat="1" x14ac:dyDescent="0.25">
      <c r="F718" s="86"/>
    </row>
    <row r="719" spans="6:6" s="42" customFormat="1" x14ac:dyDescent="0.25">
      <c r="F719" s="86"/>
    </row>
    <row r="720" spans="6:6" s="42" customFormat="1" x14ac:dyDescent="0.25">
      <c r="F720" s="86"/>
    </row>
    <row r="721" spans="6:6" s="42" customFormat="1" x14ac:dyDescent="0.25">
      <c r="F721" s="86"/>
    </row>
    <row r="722" spans="6:6" s="42" customFormat="1" x14ac:dyDescent="0.25">
      <c r="F722" s="86"/>
    </row>
    <row r="723" spans="6:6" s="42" customFormat="1" x14ac:dyDescent="0.25">
      <c r="F723" s="86"/>
    </row>
    <row r="724" spans="6:6" s="42" customFormat="1" x14ac:dyDescent="0.25">
      <c r="F724" s="86"/>
    </row>
    <row r="725" spans="6:6" s="42" customFormat="1" x14ac:dyDescent="0.25">
      <c r="F725" s="86"/>
    </row>
    <row r="726" spans="6:6" s="42" customFormat="1" x14ac:dyDescent="0.25">
      <c r="F726" s="86"/>
    </row>
    <row r="727" spans="6:6" s="42" customFormat="1" x14ac:dyDescent="0.25">
      <c r="F727" s="86"/>
    </row>
    <row r="728" spans="6:6" s="42" customFormat="1" x14ac:dyDescent="0.25">
      <c r="F728" s="86"/>
    </row>
    <row r="729" spans="6:6" s="42" customFormat="1" x14ac:dyDescent="0.25">
      <c r="F729" s="86"/>
    </row>
    <row r="730" spans="6:6" s="42" customFormat="1" x14ac:dyDescent="0.25">
      <c r="F730" s="86"/>
    </row>
    <row r="731" spans="6:6" s="42" customFormat="1" x14ac:dyDescent="0.25">
      <c r="F731" s="86"/>
    </row>
    <row r="732" spans="6:6" s="42" customFormat="1" x14ac:dyDescent="0.25">
      <c r="F732" s="86"/>
    </row>
    <row r="733" spans="6:6" s="42" customFormat="1" x14ac:dyDescent="0.25">
      <c r="F733" s="86"/>
    </row>
    <row r="734" spans="6:6" s="42" customFormat="1" x14ac:dyDescent="0.25">
      <c r="F734" s="86"/>
    </row>
    <row r="735" spans="6:6" s="42" customFormat="1" x14ac:dyDescent="0.25">
      <c r="F735" s="86"/>
    </row>
    <row r="736" spans="6:6" s="42" customFormat="1" x14ac:dyDescent="0.25">
      <c r="F736" s="86"/>
    </row>
    <row r="737" spans="6:6" s="42" customFormat="1" x14ac:dyDescent="0.25">
      <c r="F737" s="86"/>
    </row>
    <row r="738" spans="6:6" s="42" customFormat="1" x14ac:dyDescent="0.25">
      <c r="F738" s="86"/>
    </row>
    <row r="739" spans="6:6" s="42" customFormat="1" x14ac:dyDescent="0.25">
      <c r="F739" s="86"/>
    </row>
    <row r="740" spans="6:6" s="42" customFormat="1" x14ac:dyDescent="0.25">
      <c r="F740" s="86"/>
    </row>
    <row r="741" spans="6:6" s="42" customFormat="1" x14ac:dyDescent="0.25">
      <c r="F741" s="86"/>
    </row>
    <row r="742" spans="6:6" s="42" customFormat="1" x14ac:dyDescent="0.25">
      <c r="F742" s="86"/>
    </row>
    <row r="743" spans="6:6" s="42" customFormat="1" x14ac:dyDescent="0.25">
      <c r="F743" s="86"/>
    </row>
    <row r="744" spans="6:6" s="42" customFormat="1" x14ac:dyDescent="0.25">
      <c r="F744" s="86"/>
    </row>
    <row r="745" spans="6:6" s="42" customFormat="1" x14ac:dyDescent="0.25">
      <c r="F745" s="86"/>
    </row>
    <row r="746" spans="6:6" s="42" customFormat="1" x14ac:dyDescent="0.25">
      <c r="F746" s="86"/>
    </row>
    <row r="747" spans="6:6" s="42" customFormat="1" x14ac:dyDescent="0.25">
      <c r="F747" s="86"/>
    </row>
    <row r="748" spans="6:6" s="42" customFormat="1" x14ac:dyDescent="0.25">
      <c r="F748" s="86"/>
    </row>
    <row r="749" spans="6:6" s="42" customFormat="1" x14ac:dyDescent="0.25">
      <c r="F749" s="86"/>
    </row>
    <row r="750" spans="6:6" s="42" customFormat="1" x14ac:dyDescent="0.25">
      <c r="F750" s="86"/>
    </row>
    <row r="751" spans="6:6" s="42" customFormat="1" x14ac:dyDescent="0.25">
      <c r="F751" s="86"/>
    </row>
    <row r="752" spans="6:6" s="42" customFormat="1" x14ac:dyDescent="0.25">
      <c r="F752" s="86"/>
    </row>
    <row r="753" spans="6:6" s="42" customFormat="1" x14ac:dyDescent="0.25">
      <c r="F753" s="86"/>
    </row>
    <row r="754" spans="6:6" s="42" customFormat="1" x14ac:dyDescent="0.25">
      <c r="F754" s="86"/>
    </row>
    <row r="755" spans="6:6" s="42" customFormat="1" x14ac:dyDescent="0.25">
      <c r="F755" s="86"/>
    </row>
    <row r="756" spans="6:6" s="42" customFormat="1" x14ac:dyDescent="0.25">
      <c r="F756" s="86"/>
    </row>
    <row r="757" spans="6:6" s="42" customFormat="1" x14ac:dyDescent="0.25">
      <c r="F757" s="86"/>
    </row>
    <row r="758" spans="6:6" s="42" customFormat="1" x14ac:dyDescent="0.25">
      <c r="F758" s="86"/>
    </row>
    <row r="759" spans="6:6" s="42" customFormat="1" x14ac:dyDescent="0.25">
      <c r="F759" s="86"/>
    </row>
    <row r="760" spans="6:6" s="42" customFormat="1" x14ac:dyDescent="0.25">
      <c r="F760" s="86"/>
    </row>
    <row r="761" spans="6:6" s="42" customFormat="1" x14ac:dyDescent="0.25">
      <c r="F761" s="86"/>
    </row>
    <row r="762" spans="6:6" s="42" customFormat="1" x14ac:dyDescent="0.25">
      <c r="F762" s="86"/>
    </row>
    <row r="763" spans="6:6" s="42" customFormat="1" x14ac:dyDescent="0.25">
      <c r="F763" s="86"/>
    </row>
    <row r="764" spans="6:6" s="42" customFormat="1" x14ac:dyDescent="0.25">
      <c r="F764" s="86"/>
    </row>
    <row r="765" spans="6:6" s="42" customFormat="1" x14ac:dyDescent="0.25">
      <c r="F765" s="86"/>
    </row>
    <row r="766" spans="6:6" s="42" customFormat="1" x14ac:dyDescent="0.25">
      <c r="F766" s="86"/>
    </row>
    <row r="767" spans="6:6" s="42" customFormat="1" x14ac:dyDescent="0.25">
      <c r="F767" s="86"/>
    </row>
    <row r="768" spans="6:6" s="42" customFormat="1" x14ac:dyDescent="0.25">
      <c r="F768" s="86"/>
    </row>
    <row r="769" spans="6:6" s="42" customFormat="1" x14ac:dyDescent="0.25">
      <c r="F769" s="86"/>
    </row>
    <row r="770" spans="6:6" s="42" customFormat="1" x14ac:dyDescent="0.25">
      <c r="F770" s="86"/>
    </row>
    <row r="771" spans="6:6" s="42" customFormat="1" x14ac:dyDescent="0.25">
      <c r="F771" s="86"/>
    </row>
    <row r="772" spans="6:6" s="42" customFormat="1" x14ac:dyDescent="0.25">
      <c r="F772" s="86"/>
    </row>
    <row r="773" spans="6:6" s="42" customFormat="1" x14ac:dyDescent="0.25">
      <c r="F773" s="86"/>
    </row>
    <row r="774" spans="6:6" s="42" customFormat="1" x14ac:dyDescent="0.25">
      <c r="F774" s="86"/>
    </row>
    <row r="775" spans="6:6" s="42" customFormat="1" x14ac:dyDescent="0.25">
      <c r="F775" s="86"/>
    </row>
    <row r="776" spans="6:6" s="42" customFormat="1" x14ac:dyDescent="0.25">
      <c r="F776" s="86"/>
    </row>
    <row r="777" spans="6:6" s="42" customFormat="1" x14ac:dyDescent="0.25">
      <c r="F777" s="86"/>
    </row>
    <row r="778" spans="6:6" s="42" customFormat="1" x14ac:dyDescent="0.25">
      <c r="F778" s="86"/>
    </row>
    <row r="779" spans="6:6" s="42" customFormat="1" x14ac:dyDescent="0.25">
      <c r="F779" s="86"/>
    </row>
    <row r="780" spans="6:6" s="42" customFormat="1" x14ac:dyDescent="0.25">
      <c r="F780" s="86"/>
    </row>
    <row r="781" spans="6:6" s="42" customFormat="1" x14ac:dyDescent="0.25">
      <c r="F781" s="86"/>
    </row>
    <row r="782" spans="6:6" s="42" customFormat="1" x14ac:dyDescent="0.25">
      <c r="F782" s="86"/>
    </row>
    <row r="783" spans="6:6" s="42" customFormat="1" x14ac:dyDescent="0.25">
      <c r="F783" s="86"/>
    </row>
    <row r="784" spans="6:6" s="42" customFormat="1" x14ac:dyDescent="0.25">
      <c r="F784" s="86"/>
    </row>
    <row r="785" spans="6:6" s="42" customFormat="1" x14ac:dyDescent="0.25">
      <c r="F785" s="86"/>
    </row>
    <row r="786" spans="6:6" s="42" customFormat="1" x14ac:dyDescent="0.25">
      <c r="F786" s="86"/>
    </row>
    <row r="787" spans="6:6" s="42" customFormat="1" x14ac:dyDescent="0.25">
      <c r="F787" s="86"/>
    </row>
    <row r="788" spans="6:6" s="42" customFormat="1" x14ac:dyDescent="0.25">
      <c r="F788" s="86"/>
    </row>
    <row r="789" spans="6:6" s="42" customFormat="1" x14ac:dyDescent="0.25">
      <c r="F789" s="86"/>
    </row>
    <row r="790" spans="6:6" s="42" customFormat="1" x14ac:dyDescent="0.25">
      <c r="F790" s="86"/>
    </row>
    <row r="791" spans="6:6" s="42" customFormat="1" x14ac:dyDescent="0.25">
      <c r="F791" s="86"/>
    </row>
    <row r="792" spans="6:6" s="42" customFormat="1" x14ac:dyDescent="0.25">
      <c r="F792" s="86"/>
    </row>
    <row r="793" spans="6:6" s="42" customFormat="1" x14ac:dyDescent="0.25">
      <c r="F793" s="86"/>
    </row>
    <row r="794" spans="6:6" s="42" customFormat="1" x14ac:dyDescent="0.25">
      <c r="F794" s="86"/>
    </row>
    <row r="795" spans="6:6" s="42" customFormat="1" x14ac:dyDescent="0.25">
      <c r="F795" s="86"/>
    </row>
    <row r="796" spans="6:6" s="42" customFormat="1" x14ac:dyDescent="0.25">
      <c r="F796" s="86"/>
    </row>
    <row r="797" spans="6:6" s="42" customFormat="1" x14ac:dyDescent="0.25">
      <c r="F797" s="86"/>
    </row>
    <row r="798" spans="6:6" s="42" customFormat="1" x14ac:dyDescent="0.25">
      <c r="F798" s="86"/>
    </row>
    <row r="799" spans="6:6" s="42" customFormat="1" x14ac:dyDescent="0.25">
      <c r="F799" s="86"/>
    </row>
    <row r="800" spans="6:6" s="42" customFormat="1" x14ac:dyDescent="0.25">
      <c r="F800" s="86"/>
    </row>
    <row r="801" spans="6:6" s="42" customFormat="1" x14ac:dyDescent="0.25">
      <c r="F801" s="86"/>
    </row>
    <row r="802" spans="6:6" s="42" customFormat="1" x14ac:dyDescent="0.25">
      <c r="F802" s="86"/>
    </row>
    <row r="803" spans="6:6" s="42" customFormat="1" x14ac:dyDescent="0.25">
      <c r="F803" s="86"/>
    </row>
    <row r="804" spans="6:6" s="42" customFormat="1" x14ac:dyDescent="0.25">
      <c r="F804" s="86"/>
    </row>
    <row r="805" spans="6:6" s="42" customFormat="1" x14ac:dyDescent="0.25">
      <c r="F805" s="86"/>
    </row>
    <row r="806" spans="6:6" s="42" customFormat="1" x14ac:dyDescent="0.25">
      <c r="F806" s="86"/>
    </row>
    <row r="807" spans="6:6" s="42" customFormat="1" x14ac:dyDescent="0.25">
      <c r="F807" s="86"/>
    </row>
    <row r="808" spans="6:6" s="42" customFormat="1" x14ac:dyDescent="0.25">
      <c r="F808" s="86"/>
    </row>
    <row r="809" spans="6:6" s="42" customFormat="1" x14ac:dyDescent="0.25">
      <c r="F809" s="86"/>
    </row>
    <row r="810" spans="6:6" s="42" customFormat="1" x14ac:dyDescent="0.25">
      <c r="F810" s="86"/>
    </row>
    <row r="811" spans="6:6" s="42" customFormat="1" x14ac:dyDescent="0.25">
      <c r="F811" s="86"/>
    </row>
    <row r="812" spans="6:6" s="42" customFormat="1" x14ac:dyDescent="0.25">
      <c r="F812" s="86"/>
    </row>
    <row r="813" spans="6:6" s="42" customFormat="1" x14ac:dyDescent="0.25">
      <c r="F813" s="86"/>
    </row>
    <row r="814" spans="6:6" s="42" customFormat="1" x14ac:dyDescent="0.25">
      <c r="F814" s="86"/>
    </row>
    <row r="815" spans="6:6" s="42" customFormat="1" x14ac:dyDescent="0.25">
      <c r="F815" s="86"/>
    </row>
    <row r="816" spans="6:6" s="42" customFormat="1" x14ac:dyDescent="0.25">
      <c r="F816" s="86"/>
    </row>
    <row r="817" spans="6:6" s="42" customFormat="1" x14ac:dyDescent="0.25">
      <c r="F817" s="86"/>
    </row>
    <row r="818" spans="6:6" s="42" customFormat="1" x14ac:dyDescent="0.25">
      <c r="F818" s="86"/>
    </row>
    <row r="819" spans="6:6" s="42" customFormat="1" x14ac:dyDescent="0.25">
      <c r="F819" s="86"/>
    </row>
    <row r="820" spans="6:6" s="42" customFormat="1" x14ac:dyDescent="0.25">
      <c r="F820" s="86"/>
    </row>
    <row r="821" spans="6:6" s="42" customFormat="1" x14ac:dyDescent="0.25">
      <c r="F821" s="86"/>
    </row>
    <row r="822" spans="6:6" s="42" customFormat="1" x14ac:dyDescent="0.25">
      <c r="F822" s="86"/>
    </row>
    <row r="823" spans="6:6" s="42" customFormat="1" x14ac:dyDescent="0.25">
      <c r="F823" s="86"/>
    </row>
    <row r="824" spans="6:6" s="42" customFormat="1" x14ac:dyDescent="0.25">
      <c r="F824" s="86"/>
    </row>
    <row r="825" spans="6:6" s="42" customFormat="1" x14ac:dyDescent="0.25">
      <c r="F825" s="86"/>
    </row>
    <row r="826" spans="6:6" s="42" customFormat="1" x14ac:dyDescent="0.25">
      <c r="F826" s="86"/>
    </row>
    <row r="827" spans="6:6" s="42" customFormat="1" x14ac:dyDescent="0.25">
      <c r="F827" s="86"/>
    </row>
    <row r="828" spans="6:6" s="42" customFormat="1" x14ac:dyDescent="0.25">
      <c r="F828" s="86"/>
    </row>
    <row r="829" spans="6:6" s="42" customFormat="1" x14ac:dyDescent="0.25">
      <c r="F829" s="86"/>
    </row>
    <row r="830" spans="6:6" s="42" customFormat="1" x14ac:dyDescent="0.25">
      <c r="F830" s="86"/>
    </row>
    <row r="831" spans="6:6" s="42" customFormat="1" x14ac:dyDescent="0.25">
      <c r="F831" s="86"/>
    </row>
    <row r="832" spans="6:6" s="42" customFormat="1" x14ac:dyDescent="0.25">
      <c r="F832" s="86"/>
    </row>
    <row r="833" spans="6:6" s="42" customFormat="1" x14ac:dyDescent="0.25">
      <c r="F833" s="86"/>
    </row>
    <row r="834" spans="6:6" s="42" customFormat="1" x14ac:dyDescent="0.25">
      <c r="F834" s="86"/>
    </row>
    <row r="835" spans="6:6" s="42" customFormat="1" x14ac:dyDescent="0.25">
      <c r="F835" s="86"/>
    </row>
    <row r="836" spans="6:6" s="42" customFormat="1" x14ac:dyDescent="0.25">
      <c r="F836" s="86"/>
    </row>
    <row r="837" spans="6:6" s="42" customFormat="1" x14ac:dyDescent="0.25">
      <c r="F837" s="86"/>
    </row>
    <row r="838" spans="6:6" s="42" customFormat="1" x14ac:dyDescent="0.25">
      <c r="F838" s="86"/>
    </row>
    <row r="839" spans="6:6" s="42" customFormat="1" x14ac:dyDescent="0.25">
      <c r="F839" s="86"/>
    </row>
    <row r="840" spans="6:6" s="42" customFormat="1" x14ac:dyDescent="0.25">
      <c r="F840" s="86"/>
    </row>
    <row r="841" spans="6:6" s="42" customFormat="1" x14ac:dyDescent="0.25">
      <c r="F841" s="86"/>
    </row>
    <row r="842" spans="6:6" s="42" customFormat="1" x14ac:dyDescent="0.25">
      <c r="F842" s="86"/>
    </row>
    <row r="843" spans="6:6" s="42" customFormat="1" x14ac:dyDescent="0.25">
      <c r="F843" s="86"/>
    </row>
    <row r="844" spans="6:6" s="42" customFormat="1" x14ac:dyDescent="0.25">
      <c r="F844" s="86"/>
    </row>
    <row r="845" spans="6:6" s="42" customFormat="1" x14ac:dyDescent="0.25">
      <c r="F845" s="86"/>
    </row>
    <row r="846" spans="6:6" s="42" customFormat="1" x14ac:dyDescent="0.25">
      <c r="F846" s="86"/>
    </row>
    <row r="847" spans="6:6" s="42" customFormat="1" x14ac:dyDescent="0.25">
      <c r="F847" s="86"/>
    </row>
    <row r="848" spans="6:6" s="42" customFormat="1" x14ac:dyDescent="0.25">
      <c r="F848" s="86"/>
    </row>
    <row r="849" spans="6:6" s="42" customFormat="1" x14ac:dyDescent="0.25">
      <c r="F849" s="86"/>
    </row>
    <row r="850" spans="6:6" s="42" customFormat="1" x14ac:dyDescent="0.25">
      <c r="F850" s="86"/>
    </row>
    <row r="851" spans="6:6" s="42" customFormat="1" x14ac:dyDescent="0.25">
      <c r="F851" s="86"/>
    </row>
    <row r="852" spans="6:6" s="42" customFormat="1" x14ac:dyDescent="0.25">
      <c r="F852" s="86"/>
    </row>
    <row r="853" spans="6:6" s="42" customFormat="1" x14ac:dyDescent="0.25">
      <c r="F853" s="86"/>
    </row>
    <row r="854" spans="6:6" s="42" customFormat="1" x14ac:dyDescent="0.25">
      <c r="F854" s="86"/>
    </row>
    <row r="855" spans="6:6" s="42" customFormat="1" x14ac:dyDescent="0.25">
      <c r="F855" s="86"/>
    </row>
    <row r="856" spans="6:6" s="42" customFormat="1" x14ac:dyDescent="0.25">
      <c r="F856" s="86"/>
    </row>
    <row r="857" spans="6:6" s="42" customFormat="1" x14ac:dyDescent="0.25">
      <c r="F857" s="86"/>
    </row>
    <row r="858" spans="6:6" s="42" customFormat="1" x14ac:dyDescent="0.25">
      <c r="F858" s="86"/>
    </row>
    <row r="859" spans="6:6" s="42" customFormat="1" x14ac:dyDescent="0.25">
      <c r="F859" s="86"/>
    </row>
    <row r="860" spans="6:6" s="42" customFormat="1" x14ac:dyDescent="0.25">
      <c r="F860" s="86"/>
    </row>
    <row r="861" spans="6:6" s="42" customFormat="1" x14ac:dyDescent="0.25">
      <c r="F861" s="86"/>
    </row>
    <row r="862" spans="6:6" s="42" customFormat="1" x14ac:dyDescent="0.25">
      <c r="F862" s="86"/>
    </row>
    <row r="863" spans="6:6" s="42" customFormat="1" x14ac:dyDescent="0.25">
      <c r="F863" s="86"/>
    </row>
    <row r="864" spans="6:6" s="42" customFormat="1" x14ac:dyDescent="0.25">
      <c r="F864" s="86"/>
    </row>
    <row r="865" spans="6:6" s="42" customFormat="1" x14ac:dyDescent="0.25">
      <c r="F865" s="86"/>
    </row>
    <row r="866" spans="6:6" s="42" customFormat="1" x14ac:dyDescent="0.25">
      <c r="F866" s="86"/>
    </row>
    <row r="867" spans="6:6" s="42" customFormat="1" x14ac:dyDescent="0.25">
      <c r="F867" s="86"/>
    </row>
    <row r="868" spans="6:6" s="42" customFormat="1" x14ac:dyDescent="0.25">
      <c r="F868" s="86"/>
    </row>
    <row r="869" spans="6:6" s="42" customFormat="1" x14ac:dyDescent="0.25">
      <c r="F869" s="86"/>
    </row>
    <row r="870" spans="6:6" s="42" customFormat="1" x14ac:dyDescent="0.25">
      <c r="F870" s="86"/>
    </row>
    <row r="871" spans="6:6" s="42" customFormat="1" x14ac:dyDescent="0.25">
      <c r="F871" s="86"/>
    </row>
    <row r="872" spans="6:6" s="42" customFormat="1" x14ac:dyDescent="0.25">
      <c r="F872" s="86"/>
    </row>
    <row r="873" spans="6:6" s="42" customFormat="1" x14ac:dyDescent="0.25">
      <c r="F873" s="86"/>
    </row>
    <row r="874" spans="6:6" s="42" customFormat="1" x14ac:dyDescent="0.25">
      <c r="F874" s="86"/>
    </row>
    <row r="875" spans="6:6" s="42" customFormat="1" x14ac:dyDescent="0.25">
      <c r="F875" s="86"/>
    </row>
    <row r="876" spans="6:6" s="42" customFormat="1" x14ac:dyDescent="0.25">
      <c r="F876" s="86"/>
    </row>
    <row r="877" spans="6:6" s="42" customFormat="1" x14ac:dyDescent="0.25">
      <c r="F877" s="86"/>
    </row>
    <row r="878" spans="6:6" s="42" customFormat="1" x14ac:dyDescent="0.25">
      <c r="F878" s="86"/>
    </row>
    <row r="879" spans="6:6" s="42" customFormat="1" x14ac:dyDescent="0.25">
      <c r="F879" s="86"/>
    </row>
    <row r="880" spans="6:6" s="42" customFormat="1" x14ac:dyDescent="0.25">
      <c r="F880" s="86"/>
    </row>
    <row r="881" spans="6:6" s="42" customFormat="1" x14ac:dyDescent="0.25">
      <c r="F881" s="86"/>
    </row>
    <row r="882" spans="6:6" s="42" customFormat="1" x14ac:dyDescent="0.25">
      <c r="F882" s="86"/>
    </row>
    <row r="883" spans="6:6" s="42" customFormat="1" x14ac:dyDescent="0.25">
      <c r="F883" s="86"/>
    </row>
    <row r="884" spans="6:6" s="42" customFormat="1" x14ac:dyDescent="0.25">
      <c r="F884" s="86"/>
    </row>
    <row r="885" spans="6:6" s="42" customFormat="1" x14ac:dyDescent="0.25">
      <c r="F885" s="86"/>
    </row>
    <row r="886" spans="6:6" s="42" customFormat="1" x14ac:dyDescent="0.25">
      <c r="F886" s="86"/>
    </row>
    <row r="887" spans="6:6" s="42" customFormat="1" x14ac:dyDescent="0.25">
      <c r="F887" s="86"/>
    </row>
    <row r="888" spans="6:6" s="42" customFormat="1" x14ac:dyDescent="0.25">
      <c r="F888" s="86"/>
    </row>
    <row r="889" spans="6:6" s="42" customFormat="1" x14ac:dyDescent="0.25">
      <c r="F889" s="86"/>
    </row>
    <row r="890" spans="6:6" s="42" customFormat="1" x14ac:dyDescent="0.25">
      <c r="F890" s="86"/>
    </row>
    <row r="891" spans="6:6" s="42" customFormat="1" x14ac:dyDescent="0.25">
      <c r="F891" s="86"/>
    </row>
    <row r="892" spans="6:6" s="42" customFormat="1" x14ac:dyDescent="0.25">
      <c r="F892" s="86"/>
    </row>
    <row r="893" spans="6:6" s="42" customFormat="1" x14ac:dyDescent="0.25">
      <c r="F893" s="86"/>
    </row>
    <row r="894" spans="6:6" s="42" customFormat="1" x14ac:dyDescent="0.25">
      <c r="F894" s="86"/>
    </row>
    <row r="895" spans="6:6" s="42" customFormat="1" x14ac:dyDescent="0.25">
      <c r="F895" s="86"/>
    </row>
    <row r="896" spans="6:6" s="42" customFormat="1" x14ac:dyDescent="0.25">
      <c r="F896" s="86"/>
    </row>
    <row r="897" spans="6:6" s="42" customFormat="1" x14ac:dyDescent="0.25">
      <c r="F897" s="86"/>
    </row>
    <row r="898" spans="6:6" s="42" customFormat="1" x14ac:dyDescent="0.25">
      <c r="F898" s="86"/>
    </row>
    <row r="899" spans="6:6" s="42" customFormat="1" x14ac:dyDescent="0.25">
      <c r="F899" s="86"/>
    </row>
    <row r="900" spans="6:6" s="42" customFormat="1" x14ac:dyDescent="0.25">
      <c r="F900" s="86"/>
    </row>
    <row r="901" spans="6:6" s="42" customFormat="1" x14ac:dyDescent="0.25">
      <c r="F901" s="86"/>
    </row>
    <row r="902" spans="6:6" s="42" customFormat="1" x14ac:dyDescent="0.25">
      <c r="F902" s="86"/>
    </row>
    <row r="903" spans="6:6" s="42" customFormat="1" x14ac:dyDescent="0.25">
      <c r="F903" s="86"/>
    </row>
    <row r="904" spans="6:6" s="42" customFormat="1" x14ac:dyDescent="0.25">
      <c r="F904" s="86"/>
    </row>
    <row r="905" spans="6:6" s="42" customFormat="1" x14ac:dyDescent="0.25">
      <c r="F905" s="86"/>
    </row>
    <row r="906" spans="6:6" s="42" customFormat="1" x14ac:dyDescent="0.25">
      <c r="F906" s="86"/>
    </row>
    <row r="907" spans="6:6" s="42" customFormat="1" x14ac:dyDescent="0.25">
      <c r="F907" s="86"/>
    </row>
    <row r="908" spans="6:6" s="42" customFormat="1" x14ac:dyDescent="0.25">
      <c r="F908" s="86"/>
    </row>
    <row r="909" spans="6:6" s="42" customFormat="1" x14ac:dyDescent="0.25">
      <c r="F909" s="86"/>
    </row>
    <row r="910" spans="6:6" s="42" customFormat="1" x14ac:dyDescent="0.25">
      <c r="F910" s="86"/>
    </row>
    <row r="911" spans="6:6" s="42" customFormat="1" x14ac:dyDescent="0.25">
      <c r="F911" s="86"/>
    </row>
    <row r="912" spans="6:6" s="42" customFormat="1" x14ac:dyDescent="0.25">
      <c r="F912" s="86"/>
    </row>
    <row r="913" spans="6:6" s="42" customFormat="1" x14ac:dyDescent="0.25">
      <c r="F913" s="86"/>
    </row>
    <row r="914" spans="6:6" s="42" customFormat="1" x14ac:dyDescent="0.25">
      <c r="F914" s="86"/>
    </row>
    <row r="915" spans="6:6" s="42" customFormat="1" x14ac:dyDescent="0.25">
      <c r="F915" s="86"/>
    </row>
    <row r="916" spans="6:6" s="42" customFormat="1" x14ac:dyDescent="0.25">
      <c r="F916" s="86"/>
    </row>
    <row r="917" spans="6:6" s="42" customFormat="1" x14ac:dyDescent="0.25">
      <c r="F917" s="86"/>
    </row>
    <row r="918" spans="6:6" s="42" customFormat="1" x14ac:dyDescent="0.25">
      <c r="F918" s="86"/>
    </row>
    <row r="919" spans="6:6" s="42" customFormat="1" x14ac:dyDescent="0.25">
      <c r="F919" s="86"/>
    </row>
    <row r="920" spans="6:6" s="42" customFormat="1" x14ac:dyDescent="0.25">
      <c r="F920" s="86"/>
    </row>
    <row r="921" spans="6:6" s="42" customFormat="1" x14ac:dyDescent="0.25">
      <c r="F921" s="86"/>
    </row>
    <row r="922" spans="6:6" s="42" customFormat="1" x14ac:dyDescent="0.25">
      <c r="F922" s="86"/>
    </row>
    <row r="923" spans="6:6" s="42" customFormat="1" x14ac:dyDescent="0.25">
      <c r="F923" s="86"/>
    </row>
    <row r="924" spans="6:6" s="42" customFormat="1" x14ac:dyDescent="0.25">
      <c r="F924" s="86"/>
    </row>
    <row r="925" spans="6:6" s="42" customFormat="1" x14ac:dyDescent="0.25">
      <c r="F925" s="86"/>
    </row>
    <row r="926" spans="6:6" s="42" customFormat="1" x14ac:dyDescent="0.25">
      <c r="F926" s="86"/>
    </row>
    <row r="927" spans="6:6" s="42" customFormat="1" x14ac:dyDescent="0.25">
      <c r="F927" s="86"/>
    </row>
    <row r="928" spans="6:6" s="42" customFormat="1" x14ac:dyDescent="0.25">
      <c r="F928" s="86"/>
    </row>
    <row r="929" spans="6:6" s="42" customFormat="1" x14ac:dyDescent="0.25">
      <c r="F929" s="86"/>
    </row>
    <row r="930" spans="6:6" s="42" customFormat="1" x14ac:dyDescent="0.25">
      <c r="F930" s="86"/>
    </row>
    <row r="931" spans="6:6" s="42" customFormat="1" x14ac:dyDescent="0.25">
      <c r="F931" s="86"/>
    </row>
    <row r="932" spans="6:6" s="42" customFormat="1" x14ac:dyDescent="0.25">
      <c r="F932" s="86"/>
    </row>
    <row r="933" spans="6:6" s="42" customFormat="1" x14ac:dyDescent="0.25">
      <c r="F933" s="86"/>
    </row>
    <row r="934" spans="6:6" s="42" customFormat="1" x14ac:dyDescent="0.25">
      <c r="F934" s="86"/>
    </row>
    <row r="935" spans="6:6" s="42" customFormat="1" x14ac:dyDescent="0.25">
      <c r="F935" s="86"/>
    </row>
    <row r="936" spans="6:6" s="42" customFormat="1" x14ac:dyDescent="0.25">
      <c r="F936" s="86"/>
    </row>
    <row r="937" spans="6:6" s="42" customFormat="1" x14ac:dyDescent="0.25">
      <c r="F937" s="86"/>
    </row>
    <row r="938" spans="6:6" s="42" customFormat="1" x14ac:dyDescent="0.25">
      <c r="F938" s="86"/>
    </row>
    <row r="939" spans="6:6" s="42" customFormat="1" x14ac:dyDescent="0.25">
      <c r="F939" s="86"/>
    </row>
    <row r="940" spans="6:6" s="42" customFormat="1" x14ac:dyDescent="0.25">
      <c r="F940" s="86"/>
    </row>
    <row r="941" spans="6:6" s="42" customFormat="1" x14ac:dyDescent="0.25">
      <c r="F941" s="86"/>
    </row>
    <row r="942" spans="6:6" s="42" customFormat="1" x14ac:dyDescent="0.25">
      <c r="F942" s="86"/>
    </row>
    <row r="943" spans="6:6" s="42" customFormat="1" x14ac:dyDescent="0.25">
      <c r="F943" s="86"/>
    </row>
    <row r="944" spans="6:6" s="42" customFormat="1" x14ac:dyDescent="0.25">
      <c r="F944" s="86"/>
    </row>
    <row r="945" spans="6:6" s="42" customFormat="1" x14ac:dyDescent="0.25">
      <c r="F945" s="86"/>
    </row>
    <row r="946" spans="6:6" s="42" customFormat="1" x14ac:dyDescent="0.25">
      <c r="F946" s="86"/>
    </row>
    <row r="947" spans="6:6" s="42" customFormat="1" x14ac:dyDescent="0.25">
      <c r="F947" s="86"/>
    </row>
    <row r="948" spans="6:6" s="42" customFormat="1" x14ac:dyDescent="0.25">
      <c r="F948" s="86"/>
    </row>
    <row r="949" spans="6:6" s="42" customFormat="1" x14ac:dyDescent="0.25">
      <c r="F949" s="86"/>
    </row>
    <row r="950" spans="6:6" s="42" customFormat="1" x14ac:dyDescent="0.25">
      <c r="F950" s="86"/>
    </row>
    <row r="951" spans="6:6" s="42" customFormat="1" x14ac:dyDescent="0.25">
      <c r="F951" s="86"/>
    </row>
    <row r="952" spans="6:6" s="42" customFormat="1" x14ac:dyDescent="0.25">
      <c r="F952" s="86"/>
    </row>
    <row r="953" spans="6:6" s="42" customFormat="1" x14ac:dyDescent="0.25">
      <c r="F953" s="86"/>
    </row>
    <row r="954" spans="6:6" s="42" customFormat="1" x14ac:dyDescent="0.25">
      <c r="F954" s="86"/>
    </row>
    <row r="955" spans="6:6" s="42" customFormat="1" x14ac:dyDescent="0.25">
      <c r="F955" s="86"/>
    </row>
    <row r="956" spans="6:6" s="42" customFormat="1" x14ac:dyDescent="0.25">
      <c r="F956" s="86"/>
    </row>
    <row r="957" spans="6:6" s="42" customFormat="1" x14ac:dyDescent="0.25">
      <c r="F957" s="86"/>
    </row>
    <row r="958" spans="6:6" s="42" customFormat="1" x14ac:dyDescent="0.25">
      <c r="F958" s="86"/>
    </row>
    <row r="959" spans="6:6" s="42" customFormat="1" x14ac:dyDescent="0.25">
      <c r="F959" s="86"/>
    </row>
    <row r="960" spans="6:6" s="42" customFormat="1" x14ac:dyDescent="0.25">
      <c r="F960" s="86"/>
    </row>
    <row r="961" spans="6:6" s="42" customFormat="1" x14ac:dyDescent="0.25">
      <c r="F961" s="86"/>
    </row>
    <row r="962" spans="6:6" s="42" customFormat="1" x14ac:dyDescent="0.25">
      <c r="F962" s="86"/>
    </row>
    <row r="963" spans="6:6" s="42" customFormat="1" x14ac:dyDescent="0.25">
      <c r="F963" s="86"/>
    </row>
    <row r="964" spans="6:6" s="42" customFormat="1" x14ac:dyDescent="0.25">
      <c r="F964" s="86"/>
    </row>
    <row r="965" spans="6:6" s="42" customFormat="1" x14ac:dyDescent="0.25">
      <c r="F965" s="86"/>
    </row>
    <row r="966" spans="6:6" s="42" customFormat="1" x14ac:dyDescent="0.25">
      <c r="F966" s="86"/>
    </row>
    <row r="967" spans="6:6" s="42" customFormat="1" x14ac:dyDescent="0.25">
      <c r="F967" s="86"/>
    </row>
    <row r="968" spans="6:6" s="42" customFormat="1" x14ac:dyDescent="0.25">
      <c r="F968" s="86"/>
    </row>
    <row r="969" spans="6:6" s="42" customFormat="1" x14ac:dyDescent="0.25">
      <c r="F969" s="86"/>
    </row>
    <row r="970" spans="6:6" s="42" customFormat="1" x14ac:dyDescent="0.25">
      <c r="F970" s="86"/>
    </row>
    <row r="971" spans="6:6" s="42" customFormat="1" x14ac:dyDescent="0.25">
      <c r="F971" s="86"/>
    </row>
    <row r="972" spans="6:6" s="42" customFormat="1" x14ac:dyDescent="0.25">
      <c r="F972" s="86"/>
    </row>
    <row r="973" spans="6:6" s="42" customFormat="1" x14ac:dyDescent="0.25">
      <c r="F973" s="86"/>
    </row>
    <row r="974" spans="6:6" s="42" customFormat="1" x14ac:dyDescent="0.25">
      <c r="F974" s="86"/>
    </row>
    <row r="975" spans="6:6" s="42" customFormat="1" x14ac:dyDescent="0.25">
      <c r="F975" s="86"/>
    </row>
    <row r="976" spans="6:6" s="42" customFormat="1" x14ac:dyDescent="0.25">
      <c r="F976" s="86"/>
    </row>
    <row r="977" spans="6:6" s="42" customFormat="1" x14ac:dyDescent="0.25">
      <c r="F977" s="86"/>
    </row>
    <row r="978" spans="6:6" s="42" customFormat="1" x14ac:dyDescent="0.25">
      <c r="F978" s="86"/>
    </row>
    <row r="979" spans="6:6" s="42" customFormat="1" x14ac:dyDescent="0.25">
      <c r="F979" s="86"/>
    </row>
    <row r="980" spans="6:6" s="42" customFormat="1" x14ac:dyDescent="0.25">
      <c r="F980" s="86"/>
    </row>
    <row r="981" spans="6:6" s="42" customFormat="1" x14ac:dyDescent="0.25">
      <c r="F981" s="86"/>
    </row>
    <row r="982" spans="6:6" s="42" customFormat="1" x14ac:dyDescent="0.25">
      <c r="F982" s="86"/>
    </row>
    <row r="983" spans="6:6" s="42" customFormat="1" x14ac:dyDescent="0.25">
      <c r="F983" s="86"/>
    </row>
    <row r="984" spans="6:6" s="42" customFormat="1" x14ac:dyDescent="0.25">
      <c r="F984" s="86"/>
    </row>
    <row r="985" spans="6:6" s="42" customFormat="1" x14ac:dyDescent="0.25">
      <c r="F985" s="86"/>
    </row>
    <row r="986" spans="6:6" s="42" customFormat="1" x14ac:dyDescent="0.25">
      <c r="F986" s="86"/>
    </row>
    <row r="987" spans="6:6" s="42" customFormat="1" x14ac:dyDescent="0.25">
      <c r="F987" s="86"/>
    </row>
    <row r="988" spans="6:6" s="42" customFormat="1" x14ac:dyDescent="0.25">
      <c r="F988" s="86"/>
    </row>
    <row r="989" spans="6:6" s="42" customFormat="1" x14ac:dyDescent="0.25">
      <c r="F989" s="86"/>
    </row>
    <row r="990" spans="6:6" s="42" customFormat="1" x14ac:dyDescent="0.25">
      <c r="F990" s="86"/>
    </row>
    <row r="991" spans="6:6" s="42" customFormat="1" x14ac:dyDescent="0.25">
      <c r="F991" s="86"/>
    </row>
    <row r="992" spans="6:6" s="42" customFormat="1" x14ac:dyDescent="0.25">
      <c r="F992" s="86"/>
    </row>
    <row r="993" spans="6:6" s="42" customFormat="1" x14ac:dyDescent="0.25">
      <c r="F993" s="86"/>
    </row>
    <row r="994" spans="6:6" s="42" customFormat="1" x14ac:dyDescent="0.25">
      <c r="F994" s="86"/>
    </row>
    <row r="995" spans="6:6" s="42" customFormat="1" x14ac:dyDescent="0.25">
      <c r="F995" s="86"/>
    </row>
    <row r="996" spans="6:6" s="42" customFormat="1" x14ac:dyDescent="0.25">
      <c r="F996" s="86"/>
    </row>
    <row r="997" spans="6:6" s="42" customFormat="1" x14ac:dyDescent="0.25">
      <c r="F997" s="86"/>
    </row>
    <row r="998" spans="6:6" s="42" customFormat="1" x14ac:dyDescent="0.25">
      <c r="F998" s="86"/>
    </row>
    <row r="999" spans="6:6" s="42" customFormat="1" x14ac:dyDescent="0.25">
      <c r="F999" s="86"/>
    </row>
    <row r="1000" spans="6:6" s="42" customFormat="1" x14ac:dyDescent="0.25">
      <c r="F1000" s="86"/>
    </row>
    <row r="1001" spans="6:6" s="42" customFormat="1" x14ac:dyDescent="0.25">
      <c r="F1001" s="86"/>
    </row>
    <row r="1002" spans="6:6" s="42" customFormat="1" x14ac:dyDescent="0.25">
      <c r="F1002" s="86"/>
    </row>
    <row r="1003" spans="6:6" s="42" customFormat="1" x14ac:dyDescent="0.25">
      <c r="F1003" s="86"/>
    </row>
    <row r="1004" spans="6:6" s="42" customFormat="1" x14ac:dyDescent="0.25">
      <c r="F1004" s="86"/>
    </row>
    <row r="1005" spans="6:6" s="42" customFormat="1" x14ac:dyDescent="0.25">
      <c r="F1005" s="86"/>
    </row>
    <row r="1006" spans="6:6" s="42" customFormat="1" x14ac:dyDescent="0.25">
      <c r="F1006" s="86"/>
    </row>
    <row r="1007" spans="6:6" s="42" customFormat="1" x14ac:dyDescent="0.25">
      <c r="F1007" s="86"/>
    </row>
    <row r="1008" spans="6:6" s="42" customFormat="1" x14ac:dyDescent="0.25">
      <c r="F1008" s="86"/>
    </row>
    <row r="1009" spans="6:6" s="42" customFormat="1" x14ac:dyDescent="0.25">
      <c r="F1009" s="86"/>
    </row>
    <row r="1010" spans="6:6" s="42" customFormat="1" x14ac:dyDescent="0.25">
      <c r="F1010" s="86"/>
    </row>
    <row r="1011" spans="6:6" s="42" customFormat="1" x14ac:dyDescent="0.25">
      <c r="F1011" s="86"/>
    </row>
    <row r="1012" spans="6:6" s="42" customFormat="1" x14ac:dyDescent="0.25">
      <c r="F1012" s="86"/>
    </row>
    <row r="1013" spans="6:6" s="42" customFormat="1" x14ac:dyDescent="0.25">
      <c r="F1013" s="86"/>
    </row>
    <row r="1014" spans="6:6" s="42" customFormat="1" x14ac:dyDescent="0.25">
      <c r="F1014" s="86"/>
    </row>
    <row r="1015" spans="6:6" s="42" customFormat="1" x14ac:dyDescent="0.25">
      <c r="F1015" s="86"/>
    </row>
    <row r="1016" spans="6:6" s="42" customFormat="1" x14ac:dyDescent="0.25">
      <c r="F1016" s="86"/>
    </row>
    <row r="1017" spans="6:6" s="42" customFormat="1" x14ac:dyDescent="0.25">
      <c r="F1017" s="86"/>
    </row>
    <row r="1018" spans="6:6" s="42" customFormat="1" x14ac:dyDescent="0.25">
      <c r="F1018" s="86"/>
    </row>
    <row r="1019" spans="6:6" s="42" customFormat="1" x14ac:dyDescent="0.25">
      <c r="F1019" s="86"/>
    </row>
    <row r="1020" spans="6:6" s="42" customFormat="1" x14ac:dyDescent="0.25">
      <c r="F1020" s="86"/>
    </row>
    <row r="1021" spans="6:6" s="42" customFormat="1" x14ac:dyDescent="0.25">
      <c r="F1021" s="86"/>
    </row>
    <row r="1022" spans="6:6" s="42" customFormat="1" x14ac:dyDescent="0.25">
      <c r="F1022" s="86"/>
    </row>
    <row r="1023" spans="6:6" s="42" customFormat="1" x14ac:dyDescent="0.25">
      <c r="F1023" s="86"/>
    </row>
    <row r="1024" spans="6:6" s="42" customFormat="1" x14ac:dyDescent="0.25">
      <c r="F1024" s="86"/>
    </row>
    <row r="1025" spans="6:6" s="42" customFormat="1" x14ac:dyDescent="0.25">
      <c r="F1025" s="86"/>
    </row>
    <row r="1026" spans="6:6" s="42" customFormat="1" x14ac:dyDescent="0.25">
      <c r="F1026" s="86"/>
    </row>
    <row r="1027" spans="6:6" s="42" customFormat="1" x14ac:dyDescent="0.25">
      <c r="F1027" s="86"/>
    </row>
    <row r="1028" spans="6:6" s="42" customFormat="1" x14ac:dyDescent="0.25">
      <c r="F1028" s="86"/>
    </row>
    <row r="1029" spans="6:6" s="42" customFormat="1" x14ac:dyDescent="0.25">
      <c r="F1029" s="86"/>
    </row>
    <row r="1030" spans="6:6" s="42" customFormat="1" x14ac:dyDescent="0.25">
      <c r="F1030" s="86"/>
    </row>
    <row r="1031" spans="6:6" s="42" customFormat="1" x14ac:dyDescent="0.25">
      <c r="F1031" s="86"/>
    </row>
    <row r="1032" spans="6:6" s="42" customFormat="1" x14ac:dyDescent="0.25">
      <c r="F1032" s="86"/>
    </row>
    <row r="1033" spans="6:6" s="42" customFormat="1" x14ac:dyDescent="0.25">
      <c r="F1033" s="86"/>
    </row>
    <row r="1034" spans="6:6" s="42" customFormat="1" x14ac:dyDescent="0.25">
      <c r="F1034" s="86"/>
    </row>
    <row r="1035" spans="6:6" s="42" customFormat="1" x14ac:dyDescent="0.25">
      <c r="F1035" s="86"/>
    </row>
    <row r="1036" spans="6:6" s="42" customFormat="1" x14ac:dyDescent="0.25">
      <c r="F1036" s="86"/>
    </row>
    <row r="1037" spans="6:6" s="42" customFormat="1" x14ac:dyDescent="0.25">
      <c r="F1037" s="86"/>
    </row>
    <row r="1038" spans="6:6" s="42" customFormat="1" x14ac:dyDescent="0.25">
      <c r="F1038" s="86"/>
    </row>
    <row r="1039" spans="6:6" s="42" customFormat="1" x14ac:dyDescent="0.25">
      <c r="F1039" s="86"/>
    </row>
    <row r="1040" spans="6:6" s="42" customFormat="1" x14ac:dyDescent="0.25">
      <c r="F1040" s="86"/>
    </row>
    <row r="1041" spans="6:6" s="42" customFormat="1" x14ac:dyDescent="0.25">
      <c r="F1041" s="86"/>
    </row>
    <row r="1042" spans="6:6" s="42" customFormat="1" x14ac:dyDescent="0.25">
      <c r="F1042" s="86"/>
    </row>
    <row r="1043" spans="6:6" s="42" customFormat="1" x14ac:dyDescent="0.25">
      <c r="F1043" s="86"/>
    </row>
    <row r="1044" spans="6:6" s="42" customFormat="1" x14ac:dyDescent="0.25">
      <c r="F1044" s="86"/>
    </row>
    <row r="1045" spans="6:6" s="42" customFormat="1" x14ac:dyDescent="0.25">
      <c r="F1045" s="86"/>
    </row>
    <row r="1046" spans="6:6" s="42" customFormat="1" x14ac:dyDescent="0.25">
      <c r="F1046" s="86"/>
    </row>
    <row r="1047" spans="6:6" s="42" customFormat="1" x14ac:dyDescent="0.25">
      <c r="F1047" s="86"/>
    </row>
    <row r="1048" spans="6:6" s="42" customFormat="1" x14ac:dyDescent="0.25">
      <c r="F1048" s="86"/>
    </row>
    <row r="1049" spans="6:6" s="42" customFormat="1" x14ac:dyDescent="0.25">
      <c r="F1049" s="86"/>
    </row>
    <row r="1050" spans="6:6" s="42" customFormat="1" x14ac:dyDescent="0.25">
      <c r="F1050" s="86"/>
    </row>
    <row r="1051" spans="6:6" s="42" customFormat="1" x14ac:dyDescent="0.25">
      <c r="F1051" s="86"/>
    </row>
    <row r="1052" spans="6:6" s="42" customFormat="1" x14ac:dyDescent="0.25">
      <c r="F1052" s="86"/>
    </row>
    <row r="1053" spans="6:6" s="42" customFormat="1" x14ac:dyDescent="0.25">
      <c r="F1053" s="86"/>
    </row>
    <row r="1054" spans="6:6" s="42" customFormat="1" x14ac:dyDescent="0.25">
      <c r="F1054" s="86"/>
    </row>
    <row r="1055" spans="6:6" s="42" customFormat="1" x14ac:dyDescent="0.25">
      <c r="F1055" s="86"/>
    </row>
    <row r="1056" spans="6:6" s="42" customFormat="1" x14ac:dyDescent="0.25">
      <c r="F1056" s="86"/>
    </row>
    <row r="1057" spans="6:6" s="42" customFormat="1" x14ac:dyDescent="0.25">
      <c r="F1057" s="86"/>
    </row>
    <row r="1058" spans="6:6" s="42" customFormat="1" x14ac:dyDescent="0.25">
      <c r="F1058" s="86"/>
    </row>
    <row r="1059" spans="6:6" s="42" customFormat="1" x14ac:dyDescent="0.25">
      <c r="F1059" s="86"/>
    </row>
    <row r="1060" spans="6:6" s="42" customFormat="1" x14ac:dyDescent="0.25">
      <c r="F1060" s="86"/>
    </row>
    <row r="1061" spans="6:6" s="42" customFormat="1" x14ac:dyDescent="0.25">
      <c r="F1061" s="86"/>
    </row>
    <row r="1062" spans="6:6" s="42" customFormat="1" x14ac:dyDescent="0.25">
      <c r="F1062" s="86"/>
    </row>
    <row r="1063" spans="6:6" s="42" customFormat="1" x14ac:dyDescent="0.25">
      <c r="F1063" s="86"/>
    </row>
    <row r="1064" spans="6:6" s="42" customFormat="1" x14ac:dyDescent="0.25">
      <c r="F1064" s="86"/>
    </row>
    <row r="1065" spans="6:6" s="42" customFormat="1" x14ac:dyDescent="0.25">
      <c r="F1065" s="86"/>
    </row>
    <row r="1066" spans="6:6" s="42" customFormat="1" x14ac:dyDescent="0.25">
      <c r="F1066" s="86"/>
    </row>
    <row r="1067" spans="6:6" s="42" customFormat="1" x14ac:dyDescent="0.25">
      <c r="F1067" s="86"/>
    </row>
    <row r="1068" spans="6:6" s="42" customFormat="1" x14ac:dyDescent="0.25">
      <c r="F1068" s="86"/>
    </row>
    <row r="1069" spans="6:6" s="42" customFormat="1" x14ac:dyDescent="0.25">
      <c r="F1069" s="86"/>
    </row>
    <row r="1070" spans="6:6" s="42" customFormat="1" x14ac:dyDescent="0.25">
      <c r="F1070" s="86"/>
    </row>
    <row r="1071" spans="6:6" s="42" customFormat="1" x14ac:dyDescent="0.25">
      <c r="F1071" s="86"/>
    </row>
    <row r="1072" spans="6:6" s="42" customFormat="1" x14ac:dyDescent="0.25">
      <c r="F1072" s="86"/>
    </row>
    <row r="1073" spans="6:6" s="42" customFormat="1" x14ac:dyDescent="0.25">
      <c r="F1073" s="86"/>
    </row>
    <row r="1074" spans="6:6" s="42" customFormat="1" x14ac:dyDescent="0.25">
      <c r="F1074" s="86"/>
    </row>
    <row r="1075" spans="6:6" s="42" customFormat="1" x14ac:dyDescent="0.25">
      <c r="F1075" s="86"/>
    </row>
    <row r="1076" spans="6:6" s="42" customFormat="1" x14ac:dyDescent="0.25">
      <c r="F1076" s="86"/>
    </row>
    <row r="1077" spans="6:6" s="42" customFormat="1" x14ac:dyDescent="0.25">
      <c r="F1077" s="86"/>
    </row>
    <row r="1078" spans="6:6" s="42" customFormat="1" x14ac:dyDescent="0.25">
      <c r="F1078" s="86"/>
    </row>
    <row r="1079" spans="6:6" s="42" customFormat="1" x14ac:dyDescent="0.25">
      <c r="F1079" s="86"/>
    </row>
    <row r="1080" spans="6:6" s="42" customFormat="1" x14ac:dyDescent="0.25">
      <c r="F1080" s="86"/>
    </row>
    <row r="1081" spans="6:6" s="42" customFormat="1" x14ac:dyDescent="0.25">
      <c r="F1081" s="86"/>
    </row>
    <row r="1082" spans="6:6" s="42" customFormat="1" x14ac:dyDescent="0.25">
      <c r="F1082" s="86"/>
    </row>
    <row r="1083" spans="6:6" s="42" customFormat="1" x14ac:dyDescent="0.25">
      <c r="F1083" s="86"/>
    </row>
    <row r="1084" spans="6:6" s="42" customFormat="1" x14ac:dyDescent="0.25">
      <c r="F1084" s="86"/>
    </row>
    <row r="1085" spans="6:6" s="42" customFormat="1" x14ac:dyDescent="0.25">
      <c r="F1085" s="86"/>
    </row>
    <row r="1086" spans="6:6" s="42" customFormat="1" x14ac:dyDescent="0.25">
      <c r="F1086" s="86"/>
    </row>
    <row r="1087" spans="6:6" s="42" customFormat="1" x14ac:dyDescent="0.25">
      <c r="F1087" s="86"/>
    </row>
    <row r="1088" spans="6:6" s="42" customFormat="1" x14ac:dyDescent="0.25">
      <c r="F1088" s="86"/>
    </row>
    <row r="1089" spans="6:6" s="42" customFormat="1" x14ac:dyDescent="0.25">
      <c r="F1089" s="86"/>
    </row>
    <row r="1090" spans="6:6" s="42" customFormat="1" x14ac:dyDescent="0.25">
      <c r="F1090" s="86"/>
    </row>
    <row r="1091" spans="6:6" s="42" customFormat="1" x14ac:dyDescent="0.25">
      <c r="F1091" s="86"/>
    </row>
    <row r="1092" spans="6:6" s="42" customFormat="1" x14ac:dyDescent="0.25">
      <c r="F1092" s="86"/>
    </row>
    <row r="1093" spans="6:6" s="42" customFormat="1" x14ac:dyDescent="0.25">
      <c r="F1093" s="86"/>
    </row>
    <row r="1094" spans="6:6" s="42" customFormat="1" x14ac:dyDescent="0.25">
      <c r="F1094" s="86"/>
    </row>
    <row r="1095" spans="6:6" s="42" customFormat="1" x14ac:dyDescent="0.25">
      <c r="F1095" s="86"/>
    </row>
    <row r="1096" spans="6:6" s="42" customFormat="1" x14ac:dyDescent="0.25">
      <c r="F1096" s="86"/>
    </row>
    <row r="1097" spans="6:6" s="42" customFormat="1" x14ac:dyDescent="0.25">
      <c r="F1097" s="86"/>
    </row>
    <row r="1098" spans="6:6" s="42" customFormat="1" x14ac:dyDescent="0.25">
      <c r="F1098" s="86"/>
    </row>
    <row r="1099" spans="6:6" s="42" customFormat="1" x14ac:dyDescent="0.25">
      <c r="F1099" s="86"/>
    </row>
    <row r="1100" spans="6:6" s="42" customFormat="1" x14ac:dyDescent="0.25">
      <c r="F1100" s="86"/>
    </row>
    <row r="1101" spans="6:6" s="42" customFormat="1" x14ac:dyDescent="0.25">
      <c r="F1101" s="86"/>
    </row>
    <row r="1102" spans="6:6" s="42" customFormat="1" x14ac:dyDescent="0.25">
      <c r="F1102" s="86"/>
    </row>
    <row r="1103" spans="6:6" s="42" customFormat="1" x14ac:dyDescent="0.25">
      <c r="F1103" s="86"/>
    </row>
    <row r="1104" spans="6:6" s="42" customFormat="1" x14ac:dyDescent="0.25">
      <c r="F1104" s="86"/>
    </row>
    <row r="1105" spans="6:6" s="42" customFormat="1" x14ac:dyDescent="0.25">
      <c r="F1105" s="86"/>
    </row>
    <row r="1106" spans="6:6" s="42" customFormat="1" x14ac:dyDescent="0.25">
      <c r="F1106" s="86"/>
    </row>
    <row r="1107" spans="6:6" s="42" customFormat="1" x14ac:dyDescent="0.25">
      <c r="F1107" s="86"/>
    </row>
    <row r="1108" spans="6:6" s="42" customFormat="1" x14ac:dyDescent="0.25">
      <c r="F1108" s="86"/>
    </row>
    <row r="1109" spans="6:6" s="42" customFormat="1" x14ac:dyDescent="0.25">
      <c r="F1109" s="86"/>
    </row>
    <row r="1110" spans="6:6" s="42" customFormat="1" x14ac:dyDescent="0.25">
      <c r="F1110" s="86"/>
    </row>
    <row r="1111" spans="6:6" s="42" customFormat="1" x14ac:dyDescent="0.25">
      <c r="F1111" s="86"/>
    </row>
    <row r="1112" spans="6:6" s="42" customFormat="1" x14ac:dyDescent="0.25">
      <c r="F1112" s="86"/>
    </row>
    <row r="1113" spans="6:6" s="42" customFormat="1" x14ac:dyDescent="0.25">
      <c r="F1113" s="86"/>
    </row>
    <row r="1114" spans="6:6" s="42" customFormat="1" x14ac:dyDescent="0.25">
      <c r="F1114" s="86"/>
    </row>
    <row r="1115" spans="6:6" s="42" customFormat="1" x14ac:dyDescent="0.25">
      <c r="F1115" s="86"/>
    </row>
    <row r="1116" spans="6:6" s="42" customFormat="1" x14ac:dyDescent="0.25">
      <c r="F1116" s="86"/>
    </row>
    <row r="1117" spans="6:6" s="42" customFormat="1" x14ac:dyDescent="0.25">
      <c r="F1117" s="86"/>
    </row>
    <row r="1118" spans="6:6" s="42" customFormat="1" x14ac:dyDescent="0.25">
      <c r="F1118" s="86"/>
    </row>
    <row r="1119" spans="6:6" s="42" customFormat="1" x14ac:dyDescent="0.25">
      <c r="F1119" s="86"/>
    </row>
    <row r="1120" spans="6:6" s="42" customFormat="1" x14ac:dyDescent="0.25">
      <c r="F1120" s="86"/>
    </row>
    <row r="1121" spans="6:6" s="42" customFormat="1" x14ac:dyDescent="0.25">
      <c r="F1121" s="86"/>
    </row>
    <row r="1122" spans="6:6" s="42" customFormat="1" x14ac:dyDescent="0.25">
      <c r="F1122" s="86"/>
    </row>
    <row r="1123" spans="6:6" s="42" customFormat="1" x14ac:dyDescent="0.25">
      <c r="F1123" s="86"/>
    </row>
    <row r="1124" spans="6:6" s="42" customFormat="1" x14ac:dyDescent="0.25">
      <c r="F1124" s="86"/>
    </row>
    <row r="1125" spans="6:6" s="42" customFormat="1" x14ac:dyDescent="0.25">
      <c r="F1125" s="86"/>
    </row>
    <row r="1126" spans="6:6" s="42" customFormat="1" x14ac:dyDescent="0.25">
      <c r="F1126" s="86"/>
    </row>
    <row r="1127" spans="6:6" s="42" customFormat="1" x14ac:dyDescent="0.25">
      <c r="F1127" s="86"/>
    </row>
    <row r="1128" spans="6:6" s="42" customFormat="1" x14ac:dyDescent="0.25">
      <c r="F1128" s="86"/>
    </row>
    <row r="1129" spans="6:6" s="42" customFormat="1" x14ac:dyDescent="0.25">
      <c r="F1129" s="86"/>
    </row>
    <row r="1130" spans="6:6" s="42" customFormat="1" x14ac:dyDescent="0.25">
      <c r="F1130" s="86"/>
    </row>
    <row r="1131" spans="6:6" s="42" customFormat="1" x14ac:dyDescent="0.25">
      <c r="F1131" s="86"/>
    </row>
    <row r="1132" spans="6:6" s="42" customFormat="1" x14ac:dyDescent="0.25">
      <c r="F1132" s="86"/>
    </row>
    <row r="1133" spans="6:6" s="42" customFormat="1" x14ac:dyDescent="0.25">
      <c r="F1133" s="86"/>
    </row>
    <row r="1134" spans="6:6" s="42" customFormat="1" x14ac:dyDescent="0.25">
      <c r="F1134" s="86"/>
    </row>
    <row r="1135" spans="6:6" s="42" customFormat="1" x14ac:dyDescent="0.25">
      <c r="F1135" s="86"/>
    </row>
    <row r="1136" spans="6:6" s="42" customFormat="1" x14ac:dyDescent="0.25">
      <c r="F1136" s="86"/>
    </row>
    <row r="1137" spans="6:6" s="42" customFormat="1" x14ac:dyDescent="0.25">
      <c r="F1137" s="86"/>
    </row>
    <row r="1138" spans="6:6" s="42" customFormat="1" x14ac:dyDescent="0.25">
      <c r="F1138" s="86"/>
    </row>
    <row r="1139" spans="6:6" s="42" customFormat="1" x14ac:dyDescent="0.25">
      <c r="F1139" s="86"/>
    </row>
    <row r="1140" spans="6:6" s="42" customFormat="1" x14ac:dyDescent="0.25">
      <c r="F1140" s="86"/>
    </row>
    <row r="1141" spans="6:6" s="42" customFormat="1" x14ac:dyDescent="0.25">
      <c r="F1141" s="86"/>
    </row>
    <row r="1142" spans="6:6" s="42" customFormat="1" x14ac:dyDescent="0.25">
      <c r="F1142" s="86"/>
    </row>
    <row r="1143" spans="6:6" s="42" customFormat="1" x14ac:dyDescent="0.25">
      <c r="F1143" s="86"/>
    </row>
    <row r="1144" spans="6:6" s="42" customFormat="1" x14ac:dyDescent="0.25">
      <c r="F1144" s="86"/>
    </row>
    <row r="1145" spans="6:6" s="42" customFormat="1" x14ac:dyDescent="0.25">
      <c r="F1145" s="86"/>
    </row>
    <row r="1146" spans="6:6" s="42" customFormat="1" x14ac:dyDescent="0.25">
      <c r="F1146" s="86"/>
    </row>
    <row r="1147" spans="6:6" s="42" customFormat="1" x14ac:dyDescent="0.25">
      <c r="F1147" s="86"/>
    </row>
    <row r="1148" spans="6:6" s="42" customFormat="1" x14ac:dyDescent="0.25">
      <c r="F1148" s="86"/>
    </row>
    <row r="1149" spans="6:6" s="42" customFormat="1" x14ac:dyDescent="0.25">
      <c r="F1149" s="86"/>
    </row>
    <row r="1150" spans="6:6" s="42" customFormat="1" x14ac:dyDescent="0.25">
      <c r="F1150" s="86"/>
    </row>
    <row r="1151" spans="6:6" s="42" customFormat="1" x14ac:dyDescent="0.25">
      <c r="F1151" s="86"/>
    </row>
    <row r="1152" spans="6:6" s="42" customFormat="1" x14ac:dyDescent="0.25">
      <c r="F1152" s="86"/>
    </row>
    <row r="1153" spans="6:6" s="42" customFormat="1" x14ac:dyDescent="0.25">
      <c r="F1153" s="86"/>
    </row>
    <row r="1154" spans="6:6" s="42" customFormat="1" x14ac:dyDescent="0.25">
      <c r="F1154" s="86"/>
    </row>
    <row r="1155" spans="6:6" s="42" customFormat="1" x14ac:dyDescent="0.25">
      <c r="F1155" s="86"/>
    </row>
    <row r="1156" spans="6:6" s="42" customFormat="1" x14ac:dyDescent="0.25">
      <c r="F1156" s="86"/>
    </row>
    <row r="1157" spans="6:6" s="42" customFormat="1" x14ac:dyDescent="0.25">
      <c r="F1157" s="86"/>
    </row>
    <row r="1158" spans="6:6" s="42" customFormat="1" x14ac:dyDescent="0.25">
      <c r="F1158" s="86"/>
    </row>
    <row r="1159" spans="6:6" s="42" customFormat="1" x14ac:dyDescent="0.25">
      <c r="F1159" s="86"/>
    </row>
    <row r="1160" spans="6:6" s="42" customFormat="1" x14ac:dyDescent="0.25">
      <c r="F1160" s="86"/>
    </row>
    <row r="1161" spans="6:6" s="42" customFormat="1" x14ac:dyDescent="0.25">
      <c r="F1161" s="86"/>
    </row>
    <row r="1162" spans="6:6" s="42" customFormat="1" x14ac:dyDescent="0.25">
      <c r="F1162" s="86"/>
    </row>
    <row r="1163" spans="6:6" s="42" customFormat="1" x14ac:dyDescent="0.25">
      <c r="F1163" s="86"/>
    </row>
    <row r="1164" spans="6:6" s="42" customFormat="1" x14ac:dyDescent="0.25">
      <c r="F1164" s="86"/>
    </row>
    <row r="1165" spans="6:6" s="42" customFormat="1" x14ac:dyDescent="0.25">
      <c r="F1165" s="86"/>
    </row>
    <row r="1166" spans="6:6" s="42" customFormat="1" x14ac:dyDescent="0.25">
      <c r="F1166" s="86"/>
    </row>
    <row r="1167" spans="6:6" s="42" customFormat="1" x14ac:dyDescent="0.25">
      <c r="F1167" s="86"/>
    </row>
    <row r="1168" spans="6:6" s="42" customFormat="1" x14ac:dyDescent="0.25">
      <c r="F1168" s="86"/>
    </row>
    <row r="1169" spans="6:6" s="42" customFormat="1" x14ac:dyDescent="0.25">
      <c r="F1169" s="86"/>
    </row>
    <row r="1170" spans="6:6" s="42" customFormat="1" x14ac:dyDescent="0.25">
      <c r="F1170" s="86"/>
    </row>
    <row r="1171" spans="6:6" s="42" customFormat="1" x14ac:dyDescent="0.25">
      <c r="F1171" s="86"/>
    </row>
    <row r="1172" spans="6:6" s="42" customFormat="1" x14ac:dyDescent="0.25">
      <c r="F1172" s="86"/>
    </row>
    <row r="1173" spans="6:6" s="42" customFormat="1" x14ac:dyDescent="0.25">
      <c r="F1173" s="86"/>
    </row>
    <row r="1174" spans="6:6" s="42" customFormat="1" x14ac:dyDescent="0.25">
      <c r="F1174" s="86"/>
    </row>
    <row r="1175" spans="6:6" s="42" customFormat="1" x14ac:dyDescent="0.25">
      <c r="F1175" s="86"/>
    </row>
    <row r="1176" spans="6:6" s="42" customFormat="1" x14ac:dyDescent="0.25">
      <c r="F1176" s="86"/>
    </row>
    <row r="1177" spans="6:6" s="42" customFormat="1" x14ac:dyDescent="0.25">
      <c r="F1177" s="86"/>
    </row>
    <row r="1178" spans="6:6" s="42" customFormat="1" x14ac:dyDescent="0.25">
      <c r="F1178" s="86"/>
    </row>
    <row r="1179" spans="6:6" s="42" customFormat="1" x14ac:dyDescent="0.25">
      <c r="F1179" s="86"/>
    </row>
    <row r="1180" spans="6:6" s="42" customFormat="1" x14ac:dyDescent="0.25">
      <c r="F1180" s="86"/>
    </row>
    <row r="1181" spans="6:6" s="42" customFormat="1" x14ac:dyDescent="0.25">
      <c r="F1181" s="86"/>
    </row>
    <row r="1182" spans="6:6" s="42" customFormat="1" x14ac:dyDescent="0.25">
      <c r="F1182" s="86"/>
    </row>
    <row r="1183" spans="6:6" s="42" customFormat="1" x14ac:dyDescent="0.25">
      <c r="F1183" s="86"/>
    </row>
    <row r="1184" spans="6:6" s="42" customFormat="1" x14ac:dyDescent="0.25">
      <c r="F1184" s="86"/>
    </row>
    <row r="1185" spans="6:6" s="42" customFormat="1" x14ac:dyDescent="0.25">
      <c r="F1185" s="86"/>
    </row>
    <row r="1186" spans="6:6" s="42" customFormat="1" x14ac:dyDescent="0.25">
      <c r="F1186" s="86"/>
    </row>
    <row r="1187" spans="6:6" s="42" customFormat="1" x14ac:dyDescent="0.25">
      <c r="F1187" s="86"/>
    </row>
    <row r="1188" spans="6:6" s="42" customFormat="1" x14ac:dyDescent="0.25">
      <c r="F1188" s="86"/>
    </row>
    <row r="1189" spans="6:6" s="42" customFormat="1" x14ac:dyDescent="0.25">
      <c r="F1189" s="86"/>
    </row>
    <row r="1190" spans="6:6" s="42" customFormat="1" x14ac:dyDescent="0.25">
      <c r="F1190" s="86"/>
    </row>
    <row r="1191" spans="6:6" s="42" customFormat="1" x14ac:dyDescent="0.25">
      <c r="F1191" s="86"/>
    </row>
    <row r="1192" spans="6:6" s="42" customFormat="1" x14ac:dyDescent="0.25">
      <c r="F1192" s="86"/>
    </row>
    <row r="1193" spans="6:6" s="42" customFormat="1" x14ac:dyDescent="0.25">
      <c r="F1193" s="86"/>
    </row>
    <row r="1194" spans="6:6" s="42" customFormat="1" x14ac:dyDescent="0.25">
      <c r="F1194" s="86"/>
    </row>
    <row r="1195" spans="6:6" s="42" customFormat="1" x14ac:dyDescent="0.25">
      <c r="F1195" s="86"/>
    </row>
    <row r="1196" spans="6:6" s="42" customFormat="1" x14ac:dyDescent="0.25">
      <c r="F1196" s="86"/>
    </row>
    <row r="1197" spans="6:6" s="42" customFormat="1" x14ac:dyDescent="0.25">
      <c r="F1197" s="86"/>
    </row>
    <row r="1198" spans="6:6" s="42" customFormat="1" x14ac:dyDescent="0.25">
      <c r="F1198" s="86"/>
    </row>
    <row r="1199" spans="6:6" s="42" customFormat="1" x14ac:dyDescent="0.25">
      <c r="F1199" s="86"/>
    </row>
    <row r="1200" spans="6:6" s="42" customFormat="1" x14ac:dyDescent="0.25">
      <c r="F1200" s="86"/>
    </row>
    <row r="1201" spans="6:6" s="42" customFormat="1" x14ac:dyDescent="0.25">
      <c r="F1201" s="86"/>
    </row>
    <row r="1202" spans="6:6" s="42" customFormat="1" x14ac:dyDescent="0.25">
      <c r="F1202" s="86"/>
    </row>
    <row r="1203" spans="6:6" s="42" customFormat="1" x14ac:dyDescent="0.25">
      <c r="F1203" s="86"/>
    </row>
    <row r="1204" spans="6:6" s="42" customFormat="1" x14ac:dyDescent="0.25">
      <c r="F1204" s="86"/>
    </row>
    <row r="1205" spans="6:6" s="42" customFormat="1" x14ac:dyDescent="0.25">
      <c r="F1205" s="86"/>
    </row>
    <row r="1206" spans="6:6" s="42" customFormat="1" x14ac:dyDescent="0.25">
      <c r="F1206" s="86"/>
    </row>
    <row r="1207" spans="6:6" s="42" customFormat="1" x14ac:dyDescent="0.25">
      <c r="F1207" s="86"/>
    </row>
    <row r="1208" spans="6:6" s="42" customFormat="1" x14ac:dyDescent="0.25">
      <c r="F1208" s="86"/>
    </row>
    <row r="1209" spans="6:6" s="42" customFormat="1" x14ac:dyDescent="0.25">
      <c r="F1209" s="86"/>
    </row>
    <row r="1210" spans="6:6" s="42" customFormat="1" x14ac:dyDescent="0.25">
      <c r="F1210" s="86"/>
    </row>
    <row r="1211" spans="6:6" s="42" customFormat="1" x14ac:dyDescent="0.25">
      <c r="F1211" s="86"/>
    </row>
    <row r="1212" spans="6:6" s="42" customFormat="1" x14ac:dyDescent="0.25">
      <c r="F1212" s="86"/>
    </row>
    <row r="1213" spans="6:6" s="42" customFormat="1" x14ac:dyDescent="0.25">
      <c r="F1213" s="86"/>
    </row>
    <row r="1214" spans="6:6" s="42" customFormat="1" x14ac:dyDescent="0.25">
      <c r="F1214" s="86"/>
    </row>
    <row r="1215" spans="6:6" s="42" customFormat="1" x14ac:dyDescent="0.25">
      <c r="F1215" s="86"/>
    </row>
    <row r="1216" spans="6:6" s="42" customFormat="1" x14ac:dyDescent="0.25">
      <c r="F1216" s="86"/>
    </row>
    <row r="1217" spans="6:6" s="42" customFormat="1" x14ac:dyDescent="0.25">
      <c r="F1217" s="86"/>
    </row>
    <row r="1218" spans="6:6" s="42" customFormat="1" x14ac:dyDescent="0.25">
      <c r="F1218" s="86"/>
    </row>
    <row r="1219" spans="6:6" s="42" customFormat="1" x14ac:dyDescent="0.25">
      <c r="F1219" s="86"/>
    </row>
    <row r="1220" spans="6:6" s="42" customFormat="1" x14ac:dyDescent="0.25">
      <c r="F1220" s="86"/>
    </row>
    <row r="1221" spans="6:6" s="42" customFormat="1" x14ac:dyDescent="0.25">
      <c r="F1221" s="86"/>
    </row>
    <row r="1222" spans="6:6" s="42" customFormat="1" x14ac:dyDescent="0.25">
      <c r="F1222" s="86"/>
    </row>
    <row r="1223" spans="6:6" s="42" customFormat="1" x14ac:dyDescent="0.25">
      <c r="F1223" s="86"/>
    </row>
    <row r="1224" spans="6:6" s="42" customFormat="1" x14ac:dyDescent="0.25">
      <c r="F1224" s="86"/>
    </row>
    <row r="1225" spans="6:6" s="42" customFormat="1" x14ac:dyDescent="0.25">
      <c r="F1225" s="86"/>
    </row>
    <row r="1226" spans="6:6" s="42" customFormat="1" x14ac:dyDescent="0.25">
      <c r="F1226" s="86"/>
    </row>
    <row r="1227" spans="6:6" s="42" customFormat="1" x14ac:dyDescent="0.25">
      <c r="F1227" s="86"/>
    </row>
    <row r="1228" spans="6:6" s="42" customFormat="1" x14ac:dyDescent="0.25">
      <c r="F1228" s="86"/>
    </row>
    <row r="1229" spans="6:6" s="42" customFormat="1" x14ac:dyDescent="0.25">
      <c r="F1229" s="86"/>
    </row>
    <row r="1230" spans="6:6" s="42" customFormat="1" x14ac:dyDescent="0.25">
      <c r="F1230" s="86"/>
    </row>
    <row r="1231" spans="6:6" s="42" customFormat="1" x14ac:dyDescent="0.25">
      <c r="F1231" s="86"/>
    </row>
    <row r="1232" spans="6:6" s="42" customFormat="1" x14ac:dyDescent="0.25">
      <c r="F1232" s="86"/>
    </row>
    <row r="1233" spans="6:6" s="42" customFormat="1" x14ac:dyDescent="0.25">
      <c r="F1233" s="86"/>
    </row>
    <row r="1234" spans="6:6" s="42" customFormat="1" x14ac:dyDescent="0.25">
      <c r="F1234" s="86"/>
    </row>
    <row r="1235" spans="6:6" s="42" customFormat="1" x14ac:dyDescent="0.25">
      <c r="F1235" s="86"/>
    </row>
    <row r="1236" spans="6:6" s="42" customFormat="1" x14ac:dyDescent="0.25">
      <c r="F1236" s="86"/>
    </row>
    <row r="1237" spans="6:6" s="42" customFormat="1" x14ac:dyDescent="0.25">
      <c r="F1237" s="86"/>
    </row>
    <row r="1238" spans="6:6" s="42" customFormat="1" x14ac:dyDescent="0.25">
      <c r="F1238" s="86"/>
    </row>
    <row r="1239" spans="6:6" s="42" customFormat="1" x14ac:dyDescent="0.25">
      <c r="F1239" s="86"/>
    </row>
    <row r="1240" spans="6:6" s="42" customFormat="1" x14ac:dyDescent="0.25">
      <c r="F1240" s="86"/>
    </row>
    <row r="1241" spans="6:6" s="42" customFormat="1" x14ac:dyDescent="0.25">
      <c r="F1241" s="86"/>
    </row>
    <row r="1242" spans="6:6" s="42" customFormat="1" x14ac:dyDescent="0.25">
      <c r="F1242" s="86"/>
    </row>
    <row r="1243" spans="6:6" s="42" customFormat="1" x14ac:dyDescent="0.25">
      <c r="F1243" s="86"/>
    </row>
    <row r="1244" spans="6:6" s="42" customFormat="1" x14ac:dyDescent="0.25">
      <c r="F1244" s="86"/>
    </row>
    <row r="1245" spans="6:6" s="42" customFormat="1" x14ac:dyDescent="0.25">
      <c r="F1245" s="86"/>
    </row>
    <row r="1246" spans="6:6" s="42" customFormat="1" x14ac:dyDescent="0.25">
      <c r="F1246" s="86"/>
    </row>
    <row r="1247" spans="6:6" s="42" customFormat="1" x14ac:dyDescent="0.25">
      <c r="F1247" s="86"/>
    </row>
    <row r="1248" spans="6:6" s="42" customFormat="1" x14ac:dyDescent="0.25">
      <c r="F1248" s="86"/>
    </row>
    <row r="1249" spans="6:6" s="42" customFormat="1" x14ac:dyDescent="0.25">
      <c r="F1249" s="86"/>
    </row>
    <row r="1250" spans="6:6" s="42" customFormat="1" x14ac:dyDescent="0.25">
      <c r="F1250" s="86"/>
    </row>
    <row r="1251" spans="6:6" s="42" customFormat="1" x14ac:dyDescent="0.25">
      <c r="F1251" s="86"/>
    </row>
    <row r="1252" spans="6:6" s="42" customFormat="1" x14ac:dyDescent="0.25">
      <c r="F1252" s="86"/>
    </row>
    <row r="1253" spans="6:6" s="42" customFormat="1" x14ac:dyDescent="0.25">
      <c r="F1253" s="86"/>
    </row>
    <row r="1254" spans="6:6" s="42" customFormat="1" x14ac:dyDescent="0.25">
      <c r="F1254" s="86"/>
    </row>
    <row r="1255" spans="6:6" s="42" customFormat="1" x14ac:dyDescent="0.25">
      <c r="F1255" s="86"/>
    </row>
    <row r="1256" spans="6:6" s="42" customFormat="1" x14ac:dyDescent="0.25">
      <c r="F1256" s="86"/>
    </row>
    <row r="1257" spans="6:6" s="42" customFormat="1" x14ac:dyDescent="0.25">
      <c r="F1257" s="86"/>
    </row>
    <row r="1258" spans="6:6" s="42" customFormat="1" x14ac:dyDescent="0.25">
      <c r="F1258" s="86"/>
    </row>
    <row r="1259" spans="6:6" s="42" customFormat="1" x14ac:dyDescent="0.25">
      <c r="F1259" s="86"/>
    </row>
    <row r="1260" spans="6:6" s="42" customFormat="1" x14ac:dyDescent="0.25">
      <c r="F1260" s="86"/>
    </row>
    <row r="1261" spans="6:6" s="42" customFormat="1" x14ac:dyDescent="0.25">
      <c r="F1261" s="86"/>
    </row>
    <row r="1262" spans="6:6" s="42" customFormat="1" x14ac:dyDescent="0.25">
      <c r="F1262" s="86"/>
    </row>
    <row r="1263" spans="6:6" s="42" customFormat="1" x14ac:dyDescent="0.25">
      <c r="F1263" s="86"/>
    </row>
    <row r="1264" spans="6:6" s="42" customFormat="1" x14ac:dyDescent="0.25">
      <c r="F1264" s="86"/>
    </row>
    <row r="1265" spans="6:6" s="42" customFormat="1" x14ac:dyDescent="0.25">
      <c r="F1265" s="86"/>
    </row>
    <row r="1266" spans="6:6" s="42" customFormat="1" x14ac:dyDescent="0.25">
      <c r="F1266" s="86"/>
    </row>
    <row r="1267" spans="6:6" s="42" customFormat="1" x14ac:dyDescent="0.25">
      <c r="F1267" s="86"/>
    </row>
    <row r="1268" spans="6:6" s="42" customFormat="1" x14ac:dyDescent="0.25">
      <c r="F1268" s="86"/>
    </row>
    <row r="1269" spans="6:6" s="42" customFormat="1" x14ac:dyDescent="0.25">
      <c r="F1269" s="86"/>
    </row>
    <row r="1270" spans="6:6" s="42" customFormat="1" x14ac:dyDescent="0.25">
      <c r="F1270" s="86"/>
    </row>
    <row r="1271" spans="6:6" s="42" customFormat="1" x14ac:dyDescent="0.25">
      <c r="F1271" s="86"/>
    </row>
    <row r="1272" spans="6:6" s="42" customFormat="1" x14ac:dyDescent="0.25">
      <c r="F1272" s="86"/>
    </row>
    <row r="1273" spans="6:6" s="42" customFormat="1" x14ac:dyDescent="0.25">
      <c r="F1273" s="86"/>
    </row>
    <row r="1274" spans="6:6" s="42" customFormat="1" x14ac:dyDescent="0.25">
      <c r="F1274" s="86"/>
    </row>
    <row r="1275" spans="6:6" s="42" customFormat="1" x14ac:dyDescent="0.25">
      <c r="F1275" s="86"/>
    </row>
    <row r="1276" spans="6:6" s="42" customFormat="1" x14ac:dyDescent="0.25">
      <c r="F1276" s="86"/>
    </row>
    <row r="1277" spans="6:6" s="42" customFormat="1" x14ac:dyDescent="0.25">
      <c r="F1277" s="86"/>
    </row>
    <row r="1278" spans="6:6" s="42" customFormat="1" x14ac:dyDescent="0.25">
      <c r="F1278" s="86"/>
    </row>
    <row r="1279" spans="6:6" s="42" customFormat="1" x14ac:dyDescent="0.25">
      <c r="F1279" s="86"/>
    </row>
    <row r="1280" spans="6:6" s="42" customFormat="1" x14ac:dyDescent="0.25">
      <c r="F1280" s="86"/>
    </row>
    <row r="1281" spans="6:6" s="42" customFormat="1" x14ac:dyDescent="0.25">
      <c r="F1281" s="86"/>
    </row>
    <row r="1282" spans="6:6" s="42" customFormat="1" x14ac:dyDescent="0.25">
      <c r="F1282" s="86"/>
    </row>
    <row r="1283" spans="6:6" s="42" customFormat="1" x14ac:dyDescent="0.25">
      <c r="F1283" s="86"/>
    </row>
    <row r="1284" spans="6:6" s="42" customFormat="1" x14ac:dyDescent="0.25">
      <c r="F1284" s="86"/>
    </row>
    <row r="1285" spans="6:6" s="42" customFormat="1" x14ac:dyDescent="0.25">
      <c r="F1285" s="86"/>
    </row>
    <row r="1286" spans="6:6" s="42" customFormat="1" x14ac:dyDescent="0.25">
      <c r="F1286" s="86"/>
    </row>
    <row r="1287" spans="6:6" s="42" customFormat="1" x14ac:dyDescent="0.25">
      <c r="F1287" s="86"/>
    </row>
    <row r="1288" spans="6:6" s="42" customFormat="1" x14ac:dyDescent="0.25">
      <c r="F1288" s="86"/>
    </row>
    <row r="1289" spans="6:6" s="42" customFormat="1" x14ac:dyDescent="0.25">
      <c r="F1289" s="86"/>
    </row>
    <row r="1290" spans="6:6" s="42" customFormat="1" x14ac:dyDescent="0.25">
      <c r="F1290" s="86"/>
    </row>
    <row r="1291" spans="6:6" s="42" customFormat="1" x14ac:dyDescent="0.25">
      <c r="F1291" s="86"/>
    </row>
    <row r="1292" spans="6:6" s="42" customFormat="1" x14ac:dyDescent="0.25">
      <c r="F1292" s="86"/>
    </row>
    <row r="1293" spans="6:6" s="42" customFormat="1" x14ac:dyDescent="0.25">
      <c r="F1293" s="86"/>
    </row>
    <row r="1294" spans="6:6" s="42" customFormat="1" x14ac:dyDescent="0.25">
      <c r="F1294" s="86"/>
    </row>
    <row r="1295" spans="6:6" s="42" customFormat="1" x14ac:dyDescent="0.25">
      <c r="F1295" s="86"/>
    </row>
    <row r="1296" spans="6:6" s="42" customFormat="1" x14ac:dyDescent="0.25">
      <c r="F1296" s="86"/>
    </row>
    <row r="1297" spans="6:6" s="42" customFormat="1" x14ac:dyDescent="0.25">
      <c r="F1297" s="86"/>
    </row>
    <row r="1298" spans="6:6" s="42" customFormat="1" x14ac:dyDescent="0.25">
      <c r="F1298" s="86"/>
    </row>
    <row r="1299" spans="6:6" s="42" customFormat="1" x14ac:dyDescent="0.25">
      <c r="F1299" s="86"/>
    </row>
    <row r="1300" spans="6:6" s="42" customFormat="1" x14ac:dyDescent="0.25">
      <c r="F1300" s="86"/>
    </row>
    <row r="1301" spans="6:6" s="42" customFormat="1" x14ac:dyDescent="0.25">
      <c r="F1301" s="86"/>
    </row>
    <row r="1302" spans="6:6" s="42" customFormat="1" x14ac:dyDescent="0.25">
      <c r="F1302" s="86"/>
    </row>
    <row r="1303" spans="6:6" s="42" customFormat="1" x14ac:dyDescent="0.25">
      <c r="F1303" s="86"/>
    </row>
    <row r="1304" spans="6:6" s="42" customFormat="1" x14ac:dyDescent="0.25">
      <c r="F1304" s="86"/>
    </row>
    <row r="1305" spans="6:6" s="42" customFormat="1" x14ac:dyDescent="0.25">
      <c r="F1305" s="86"/>
    </row>
    <row r="1306" spans="6:6" s="42" customFormat="1" x14ac:dyDescent="0.25">
      <c r="F1306" s="86"/>
    </row>
    <row r="1307" spans="6:6" s="42" customFormat="1" x14ac:dyDescent="0.25">
      <c r="F1307" s="86"/>
    </row>
    <row r="1308" spans="6:6" s="42" customFormat="1" x14ac:dyDescent="0.25">
      <c r="F1308" s="86"/>
    </row>
    <row r="1309" spans="6:6" s="42" customFormat="1" x14ac:dyDescent="0.25">
      <c r="F1309" s="86"/>
    </row>
    <row r="1310" spans="6:6" s="42" customFormat="1" x14ac:dyDescent="0.25">
      <c r="F1310" s="86"/>
    </row>
    <row r="1311" spans="6:6" s="42" customFormat="1" x14ac:dyDescent="0.25">
      <c r="F1311" s="86"/>
    </row>
    <row r="1312" spans="6:6" s="42" customFormat="1" x14ac:dyDescent="0.25">
      <c r="F1312" s="86"/>
    </row>
    <row r="1313" spans="6:6" s="42" customFormat="1" x14ac:dyDescent="0.25">
      <c r="F1313" s="86"/>
    </row>
    <row r="1314" spans="6:6" s="42" customFormat="1" x14ac:dyDescent="0.25">
      <c r="F1314" s="86"/>
    </row>
    <row r="1315" spans="6:6" s="42" customFormat="1" x14ac:dyDescent="0.25">
      <c r="F1315" s="86"/>
    </row>
    <row r="1316" spans="6:6" s="42" customFormat="1" x14ac:dyDescent="0.25">
      <c r="F1316" s="86"/>
    </row>
    <row r="1317" spans="6:6" s="42" customFormat="1" x14ac:dyDescent="0.25">
      <c r="F1317" s="86"/>
    </row>
    <row r="1318" spans="6:6" s="42" customFormat="1" x14ac:dyDescent="0.25">
      <c r="F1318" s="86"/>
    </row>
    <row r="1319" spans="6:6" s="42" customFormat="1" x14ac:dyDescent="0.25">
      <c r="F1319" s="86"/>
    </row>
    <row r="1320" spans="6:6" s="42" customFormat="1" x14ac:dyDescent="0.25">
      <c r="F1320" s="86"/>
    </row>
    <row r="1321" spans="6:6" s="42" customFormat="1" x14ac:dyDescent="0.25">
      <c r="F1321" s="86"/>
    </row>
    <row r="1322" spans="6:6" s="42" customFormat="1" x14ac:dyDescent="0.25">
      <c r="F1322" s="86"/>
    </row>
    <row r="1323" spans="6:6" s="42" customFormat="1" x14ac:dyDescent="0.25">
      <c r="F1323" s="86"/>
    </row>
    <row r="1324" spans="6:6" s="42" customFormat="1" x14ac:dyDescent="0.25">
      <c r="F1324" s="86"/>
    </row>
    <row r="1325" spans="6:6" s="42" customFormat="1" x14ac:dyDescent="0.25">
      <c r="F1325" s="86"/>
    </row>
    <row r="1326" spans="6:6" s="42" customFormat="1" x14ac:dyDescent="0.25">
      <c r="F1326" s="86"/>
    </row>
    <row r="1327" spans="6:6" s="42" customFormat="1" x14ac:dyDescent="0.25">
      <c r="F1327" s="86"/>
    </row>
    <row r="1328" spans="6:6" s="42" customFormat="1" x14ac:dyDescent="0.25">
      <c r="F1328" s="86"/>
    </row>
    <row r="1329" spans="6:6" s="42" customFormat="1" x14ac:dyDescent="0.25">
      <c r="F1329" s="86"/>
    </row>
    <row r="1330" spans="6:6" s="42" customFormat="1" x14ac:dyDescent="0.25">
      <c r="F1330" s="86"/>
    </row>
    <row r="1331" spans="6:6" s="42" customFormat="1" x14ac:dyDescent="0.25">
      <c r="F1331" s="86"/>
    </row>
    <row r="1332" spans="6:6" s="42" customFormat="1" x14ac:dyDescent="0.25">
      <c r="F1332" s="86"/>
    </row>
    <row r="1333" spans="6:6" s="42" customFormat="1" x14ac:dyDescent="0.25">
      <c r="F1333" s="86"/>
    </row>
    <row r="1334" spans="6:6" s="42" customFormat="1" x14ac:dyDescent="0.25">
      <c r="F1334" s="86"/>
    </row>
    <row r="1335" spans="6:6" s="42" customFormat="1" x14ac:dyDescent="0.25">
      <c r="F1335" s="86"/>
    </row>
    <row r="1336" spans="6:6" s="42" customFormat="1" x14ac:dyDescent="0.25">
      <c r="F1336" s="86"/>
    </row>
    <row r="1337" spans="6:6" s="42" customFormat="1" x14ac:dyDescent="0.25">
      <c r="F1337" s="86"/>
    </row>
    <row r="1338" spans="6:6" s="42" customFormat="1" x14ac:dyDescent="0.25">
      <c r="F1338" s="86"/>
    </row>
    <row r="1339" spans="6:6" s="42" customFormat="1" x14ac:dyDescent="0.25">
      <c r="F1339" s="86"/>
    </row>
    <row r="1340" spans="6:6" s="42" customFormat="1" x14ac:dyDescent="0.25">
      <c r="F1340" s="86"/>
    </row>
    <row r="1341" spans="6:6" s="42" customFormat="1" x14ac:dyDescent="0.25">
      <c r="F1341" s="86"/>
    </row>
    <row r="1342" spans="6:6" s="42" customFormat="1" x14ac:dyDescent="0.25">
      <c r="F1342" s="86"/>
    </row>
    <row r="1343" spans="6:6" s="42" customFormat="1" x14ac:dyDescent="0.25">
      <c r="F1343" s="86"/>
    </row>
    <row r="1344" spans="6:6" s="42" customFormat="1" x14ac:dyDescent="0.25">
      <c r="F1344" s="86"/>
    </row>
    <row r="1345" spans="6:6" s="42" customFormat="1" x14ac:dyDescent="0.25">
      <c r="F1345" s="86"/>
    </row>
    <row r="1346" spans="6:6" s="42" customFormat="1" x14ac:dyDescent="0.25">
      <c r="F1346" s="86"/>
    </row>
    <row r="1347" spans="6:6" s="42" customFormat="1" x14ac:dyDescent="0.25">
      <c r="F1347" s="86"/>
    </row>
    <row r="1348" spans="6:6" s="42" customFormat="1" x14ac:dyDescent="0.25">
      <c r="F1348" s="86"/>
    </row>
    <row r="1349" spans="6:6" s="42" customFormat="1" x14ac:dyDescent="0.25">
      <c r="F1349" s="86"/>
    </row>
    <row r="1350" spans="6:6" s="42" customFormat="1" x14ac:dyDescent="0.25">
      <c r="F1350" s="86"/>
    </row>
    <row r="1351" spans="6:6" s="42" customFormat="1" x14ac:dyDescent="0.25">
      <c r="F1351" s="86"/>
    </row>
    <row r="1352" spans="6:6" s="42" customFormat="1" x14ac:dyDescent="0.25">
      <c r="F1352" s="86"/>
    </row>
    <row r="1353" spans="6:6" s="42" customFormat="1" x14ac:dyDescent="0.25">
      <c r="F1353" s="86"/>
    </row>
    <row r="1354" spans="6:6" s="42" customFormat="1" x14ac:dyDescent="0.25">
      <c r="F1354" s="86"/>
    </row>
    <row r="1355" spans="6:6" s="42" customFormat="1" x14ac:dyDescent="0.25">
      <c r="F1355" s="86"/>
    </row>
    <row r="1356" spans="6:6" s="42" customFormat="1" x14ac:dyDescent="0.25">
      <c r="F1356" s="86"/>
    </row>
    <row r="1357" spans="6:6" s="42" customFormat="1" x14ac:dyDescent="0.25">
      <c r="F1357" s="86"/>
    </row>
    <row r="1358" spans="6:6" s="42" customFormat="1" x14ac:dyDescent="0.25">
      <c r="F1358" s="86"/>
    </row>
    <row r="1359" spans="6:6" s="42" customFormat="1" x14ac:dyDescent="0.25">
      <c r="F1359" s="86"/>
    </row>
    <row r="1360" spans="6:6" s="42" customFormat="1" x14ac:dyDescent="0.25">
      <c r="F1360" s="86"/>
    </row>
    <row r="1361" spans="6:6" s="42" customFormat="1" x14ac:dyDescent="0.25">
      <c r="F1361" s="86"/>
    </row>
    <row r="1362" spans="6:6" s="42" customFormat="1" x14ac:dyDescent="0.25">
      <c r="F1362" s="86"/>
    </row>
    <row r="1363" spans="6:6" s="42" customFormat="1" x14ac:dyDescent="0.25">
      <c r="F1363" s="86"/>
    </row>
    <row r="1364" spans="6:6" s="42" customFormat="1" x14ac:dyDescent="0.25">
      <c r="F1364" s="86"/>
    </row>
    <row r="1365" spans="6:6" s="42" customFormat="1" x14ac:dyDescent="0.25">
      <c r="F1365" s="86"/>
    </row>
    <row r="1366" spans="6:6" s="42" customFormat="1" x14ac:dyDescent="0.25">
      <c r="F1366" s="86"/>
    </row>
    <row r="1367" spans="6:6" s="42" customFormat="1" x14ac:dyDescent="0.25">
      <c r="F1367" s="86"/>
    </row>
    <row r="1368" spans="6:6" s="42" customFormat="1" x14ac:dyDescent="0.25">
      <c r="F1368" s="86"/>
    </row>
    <row r="1369" spans="6:6" s="42" customFormat="1" x14ac:dyDescent="0.25">
      <c r="F1369" s="86"/>
    </row>
    <row r="1370" spans="6:6" s="42" customFormat="1" x14ac:dyDescent="0.25">
      <c r="F1370" s="86"/>
    </row>
    <row r="1371" spans="6:6" s="42" customFormat="1" x14ac:dyDescent="0.25">
      <c r="F1371" s="86"/>
    </row>
    <row r="1372" spans="6:6" s="42" customFormat="1" x14ac:dyDescent="0.25">
      <c r="F1372" s="86"/>
    </row>
    <row r="1373" spans="6:6" s="42" customFormat="1" x14ac:dyDescent="0.25">
      <c r="F1373" s="86"/>
    </row>
    <row r="1374" spans="6:6" s="42" customFormat="1" x14ac:dyDescent="0.25">
      <c r="F1374" s="86"/>
    </row>
    <row r="1375" spans="6:6" s="42" customFormat="1" x14ac:dyDescent="0.25">
      <c r="F1375" s="86"/>
    </row>
    <row r="1376" spans="6:6" s="42" customFormat="1" x14ac:dyDescent="0.25">
      <c r="F1376" s="86"/>
    </row>
    <row r="1377" spans="6:6" s="42" customFormat="1" x14ac:dyDescent="0.25">
      <c r="F1377" s="86"/>
    </row>
    <row r="1378" spans="6:6" s="42" customFormat="1" x14ac:dyDescent="0.25">
      <c r="F1378" s="86"/>
    </row>
    <row r="1379" spans="6:6" s="42" customFormat="1" x14ac:dyDescent="0.25">
      <c r="F1379" s="86"/>
    </row>
    <row r="1380" spans="6:6" s="42" customFormat="1" x14ac:dyDescent="0.25">
      <c r="F1380" s="86"/>
    </row>
    <row r="1381" spans="6:6" s="42" customFormat="1" x14ac:dyDescent="0.25">
      <c r="F1381" s="86"/>
    </row>
    <row r="1382" spans="6:6" s="42" customFormat="1" x14ac:dyDescent="0.25">
      <c r="F1382" s="86"/>
    </row>
    <row r="1383" spans="6:6" s="42" customFormat="1" x14ac:dyDescent="0.25">
      <c r="F1383" s="86"/>
    </row>
    <row r="1384" spans="6:6" s="42" customFormat="1" x14ac:dyDescent="0.25">
      <c r="F1384" s="86"/>
    </row>
    <row r="1385" spans="6:6" s="42" customFormat="1" x14ac:dyDescent="0.25">
      <c r="F1385" s="86"/>
    </row>
    <row r="1386" spans="6:6" s="42" customFormat="1" x14ac:dyDescent="0.25">
      <c r="F1386" s="86"/>
    </row>
    <row r="1387" spans="6:6" s="42" customFormat="1" x14ac:dyDescent="0.25">
      <c r="F1387" s="86"/>
    </row>
    <row r="1388" spans="6:6" s="42" customFormat="1" x14ac:dyDescent="0.25">
      <c r="F1388" s="86"/>
    </row>
    <row r="1389" spans="6:6" s="42" customFormat="1" x14ac:dyDescent="0.25">
      <c r="F1389" s="86"/>
    </row>
    <row r="1390" spans="6:6" s="42" customFormat="1" x14ac:dyDescent="0.25">
      <c r="F1390" s="86"/>
    </row>
    <row r="1391" spans="6:6" s="42" customFormat="1" x14ac:dyDescent="0.25">
      <c r="F1391" s="86"/>
    </row>
    <row r="1392" spans="6:6" s="42" customFormat="1" x14ac:dyDescent="0.25">
      <c r="F1392" s="86"/>
    </row>
    <row r="1393" spans="6:6" s="42" customFormat="1" x14ac:dyDescent="0.25">
      <c r="F1393" s="86"/>
    </row>
    <row r="1394" spans="6:6" s="42" customFormat="1" x14ac:dyDescent="0.25">
      <c r="F1394" s="86"/>
    </row>
    <row r="1395" spans="6:6" s="42" customFormat="1" x14ac:dyDescent="0.25">
      <c r="F1395" s="86"/>
    </row>
    <row r="1396" spans="6:6" s="42" customFormat="1" x14ac:dyDescent="0.25">
      <c r="F1396" s="86"/>
    </row>
    <row r="1397" spans="6:6" s="42" customFormat="1" x14ac:dyDescent="0.25">
      <c r="F1397" s="86"/>
    </row>
    <row r="1398" spans="6:6" s="42" customFormat="1" x14ac:dyDescent="0.25">
      <c r="F1398" s="86"/>
    </row>
    <row r="1399" spans="6:6" s="42" customFormat="1" x14ac:dyDescent="0.25">
      <c r="F1399" s="86"/>
    </row>
    <row r="1400" spans="6:6" s="42" customFormat="1" x14ac:dyDescent="0.25">
      <c r="F1400" s="86"/>
    </row>
    <row r="1401" spans="6:6" s="42" customFormat="1" x14ac:dyDescent="0.25">
      <c r="F1401" s="86"/>
    </row>
    <row r="1402" spans="6:6" s="42" customFormat="1" x14ac:dyDescent="0.25">
      <c r="F1402" s="86"/>
    </row>
    <row r="1403" spans="6:6" s="42" customFormat="1" x14ac:dyDescent="0.25">
      <c r="F1403" s="86"/>
    </row>
    <row r="1404" spans="6:6" s="42" customFormat="1" x14ac:dyDescent="0.25">
      <c r="F1404" s="86"/>
    </row>
    <row r="1405" spans="6:6" s="42" customFormat="1" x14ac:dyDescent="0.25">
      <c r="F1405" s="86"/>
    </row>
    <row r="1406" spans="6:6" s="42" customFormat="1" x14ac:dyDescent="0.25">
      <c r="F1406" s="86"/>
    </row>
    <row r="1407" spans="6:6" s="42" customFormat="1" x14ac:dyDescent="0.25">
      <c r="F1407" s="86"/>
    </row>
    <row r="1408" spans="6:6" s="42" customFormat="1" x14ac:dyDescent="0.25">
      <c r="F1408" s="86"/>
    </row>
    <row r="1409" spans="6:6" s="42" customFormat="1" x14ac:dyDescent="0.25">
      <c r="F1409" s="86"/>
    </row>
    <row r="1410" spans="6:6" s="42" customFormat="1" x14ac:dyDescent="0.25">
      <c r="F1410" s="86"/>
    </row>
    <row r="1411" spans="6:6" s="42" customFormat="1" x14ac:dyDescent="0.25">
      <c r="F1411" s="86"/>
    </row>
    <row r="1412" spans="6:6" s="42" customFormat="1" x14ac:dyDescent="0.25">
      <c r="F1412" s="86"/>
    </row>
    <row r="1413" spans="6:6" s="42" customFormat="1" x14ac:dyDescent="0.25">
      <c r="F1413" s="86"/>
    </row>
    <row r="1414" spans="6:6" s="42" customFormat="1" x14ac:dyDescent="0.25">
      <c r="F1414" s="86"/>
    </row>
    <row r="1415" spans="6:6" s="42" customFormat="1" x14ac:dyDescent="0.25">
      <c r="F1415" s="86"/>
    </row>
    <row r="1416" spans="6:6" s="42" customFormat="1" x14ac:dyDescent="0.25">
      <c r="F1416" s="86"/>
    </row>
    <row r="1417" spans="6:6" s="42" customFormat="1" x14ac:dyDescent="0.25">
      <c r="F1417" s="86"/>
    </row>
    <row r="1418" spans="6:6" s="42" customFormat="1" x14ac:dyDescent="0.25">
      <c r="F1418" s="86"/>
    </row>
    <row r="1419" spans="6:6" s="42" customFormat="1" x14ac:dyDescent="0.25">
      <c r="F1419" s="86"/>
    </row>
    <row r="1420" spans="6:6" s="42" customFormat="1" x14ac:dyDescent="0.25">
      <c r="F1420" s="86"/>
    </row>
    <row r="1421" spans="6:6" s="42" customFormat="1" x14ac:dyDescent="0.25">
      <c r="F1421" s="86"/>
    </row>
    <row r="1422" spans="6:6" s="42" customFormat="1" x14ac:dyDescent="0.25">
      <c r="F1422" s="86"/>
    </row>
    <row r="1423" spans="6:6" s="42" customFormat="1" x14ac:dyDescent="0.25">
      <c r="F1423" s="86"/>
    </row>
    <row r="1424" spans="6:6" s="42" customFormat="1" x14ac:dyDescent="0.25">
      <c r="F1424" s="86"/>
    </row>
    <row r="1425" spans="6:6" s="42" customFormat="1" x14ac:dyDescent="0.25">
      <c r="F1425" s="86"/>
    </row>
    <row r="1426" spans="6:6" s="42" customFormat="1" x14ac:dyDescent="0.25">
      <c r="F1426" s="86"/>
    </row>
    <row r="1427" spans="6:6" s="42" customFormat="1" x14ac:dyDescent="0.25">
      <c r="F1427" s="86"/>
    </row>
    <row r="1428" spans="6:6" s="42" customFormat="1" x14ac:dyDescent="0.25">
      <c r="F1428" s="86"/>
    </row>
    <row r="1429" spans="6:6" s="42" customFormat="1" x14ac:dyDescent="0.25">
      <c r="F1429" s="86"/>
    </row>
    <row r="1430" spans="6:6" s="42" customFormat="1" x14ac:dyDescent="0.25">
      <c r="F1430" s="86"/>
    </row>
    <row r="1431" spans="6:6" s="42" customFormat="1" x14ac:dyDescent="0.25">
      <c r="F1431" s="86"/>
    </row>
    <row r="1432" spans="6:6" s="42" customFormat="1" x14ac:dyDescent="0.25">
      <c r="F1432" s="86"/>
    </row>
    <row r="1433" spans="6:6" s="42" customFormat="1" x14ac:dyDescent="0.25">
      <c r="F1433" s="86"/>
    </row>
    <row r="1434" spans="6:6" s="42" customFormat="1" x14ac:dyDescent="0.25">
      <c r="F1434" s="86"/>
    </row>
    <row r="1435" spans="6:6" s="42" customFormat="1" x14ac:dyDescent="0.25">
      <c r="F1435" s="86"/>
    </row>
    <row r="1436" spans="6:6" s="42" customFormat="1" x14ac:dyDescent="0.25">
      <c r="F1436" s="86"/>
    </row>
    <row r="1437" spans="6:6" s="42" customFormat="1" x14ac:dyDescent="0.25">
      <c r="F1437" s="86"/>
    </row>
    <row r="1438" spans="6:6" s="42" customFormat="1" x14ac:dyDescent="0.25">
      <c r="F1438" s="86"/>
    </row>
    <row r="1439" spans="6:6" s="42" customFormat="1" x14ac:dyDescent="0.25">
      <c r="F1439" s="86"/>
    </row>
    <row r="1440" spans="6:6" s="42" customFormat="1" x14ac:dyDescent="0.25">
      <c r="F1440" s="86"/>
    </row>
    <row r="1441" spans="6:6" s="42" customFormat="1" x14ac:dyDescent="0.25">
      <c r="F1441" s="86"/>
    </row>
    <row r="1442" spans="6:6" s="42" customFormat="1" x14ac:dyDescent="0.25">
      <c r="F1442" s="86"/>
    </row>
    <row r="1443" spans="6:6" s="42" customFormat="1" x14ac:dyDescent="0.25">
      <c r="F1443" s="86"/>
    </row>
    <row r="1444" spans="6:6" s="42" customFormat="1" x14ac:dyDescent="0.25">
      <c r="F1444" s="86"/>
    </row>
    <row r="1445" spans="6:6" s="42" customFormat="1" x14ac:dyDescent="0.25">
      <c r="F1445" s="86"/>
    </row>
    <row r="1446" spans="6:6" s="42" customFormat="1" x14ac:dyDescent="0.25">
      <c r="F1446" s="86"/>
    </row>
    <row r="1447" spans="6:6" s="42" customFormat="1" x14ac:dyDescent="0.25">
      <c r="F1447" s="86"/>
    </row>
    <row r="1448" spans="6:6" s="42" customFormat="1" x14ac:dyDescent="0.25">
      <c r="F1448" s="86"/>
    </row>
    <row r="1449" spans="6:6" s="42" customFormat="1" x14ac:dyDescent="0.25">
      <c r="F1449" s="86"/>
    </row>
    <row r="1450" spans="6:6" s="42" customFormat="1" x14ac:dyDescent="0.25">
      <c r="F1450" s="86"/>
    </row>
    <row r="1451" spans="6:6" s="42" customFormat="1" x14ac:dyDescent="0.25">
      <c r="F1451" s="86"/>
    </row>
    <row r="1452" spans="6:6" s="42" customFormat="1" x14ac:dyDescent="0.25">
      <c r="F1452" s="86"/>
    </row>
    <row r="1453" spans="6:6" s="42" customFormat="1" x14ac:dyDescent="0.25">
      <c r="F1453" s="86"/>
    </row>
    <row r="1454" spans="6:6" s="42" customFormat="1" x14ac:dyDescent="0.25">
      <c r="F1454" s="86"/>
    </row>
    <row r="1455" spans="6:6" s="42" customFormat="1" x14ac:dyDescent="0.25">
      <c r="F1455" s="86"/>
    </row>
    <row r="1456" spans="6:6" s="42" customFormat="1" x14ac:dyDescent="0.25">
      <c r="F1456" s="86"/>
    </row>
    <row r="1457" spans="6:6" s="42" customFormat="1" x14ac:dyDescent="0.25">
      <c r="F1457" s="86"/>
    </row>
    <row r="1458" spans="6:6" s="42" customFormat="1" x14ac:dyDescent="0.25">
      <c r="F1458" s="86"/>
    </row>
    <row r="1459" spans="6:6" s="42" customFormat="1" x14ac:dyDescent="0.25">
      <c r="F1459" s="86"/>
    </row>
    <row r="1460" spans="6:6" s="42" customFormat="1" x14ac:dyDescent="0.25">
      <c r="F1460" s="86"/>
    </row>
    <row r="1461" spans="6:6" s="42" customFormat="1" x14ac:dyDescent="0.25">
      <c r="F1461" s="86"/>
    </row>
    <row r="1462" spans="6:6" s="42" customFormat="1" x14ac:dyDescent="0.25">
      <c r="F1462" s="86"/>
    </row>
    <row r="1463" spans="6:6" s="42" customFormat="1" x14ac:dyDescent="0.25">
      <c r="F1463" s="86"/>
    </row>
    <row r="1464" spans="6:6" s="42" customFormat="1" x14ac:dyDescent="0.25">
      <c r="F1464" s="86"/>
    </row>
    <row r="1465" spans="6:6" s="42" customFormat="1" x14ac:dyDescent="0.25">
      <c r="F1465" s="86"/>
    </row>
    <row r="1466" spans="6:6" s="42" customFormat="1" x14ac:dyDescent="0.25">
      <c r="F1466" s="86"/>
    </row>
    <row r="1467" spans="6:6" s="42" customFormat="1" x14ac:dyDescent="0.25">
      <c r="F1467" s="86"/>
    </row>
    <row r="1468" spans="6:6" s="42" customFormat="1" x14ac:dyDescent="0.25">
      <c r="F1468" s="86"/>
    </row>
    <row r="1469" spans="6:6" s="42" customFormat="1" x14ac:dyDescent="0.25">
      <c r="F1469" s="86"/>
    </row>
    <row r="1470" spans="6:6" s="42" customFormat="1" x14ac:dyDescent="0.25">
      <c r="F1470" s="86"/>
    </row>
    <row r="1471" spans="6:6" s="42" customFormat="1" x14ac:dyDescent="0.25">
      <c r="F1471" s="86"/>
    </row>
    <row r="1472" spans="6:6" s="42" customFormat="1" x14ac:dyDescent="0.25">
      <c r="F1472" s="86"/>
    </row>
    <row r="1473" spans="6:6" s="42" customFormat="1" x14ac:dyDescent="0.25">
      <c r="F1473" s="86"/>
    </row>
    <row r="1474" spans="6:6" s="42" customFormat="1" x14ac:dyDescent="0.25">
      <c r="F1474" s="86"/>
    </row>
    <row r="1475" spans="6:6" s="42" customFormat="1" x14ac:dyDescent="0.25">
      <c r="F1475" s="86"/>
    </row>
    <row r="1476" spans="6:6" s="42" customFormat="1" x14ac:dyDescent="0.25">
      <c r="F1476" s="86"/>
    </row>
    <row r="1477" spans="6:6" s="42" customFormat="1" x14ac:dyDescent="0.25">
      <c r="F1477" s="86"/>
    </row>
    <row r="1478" spans="6:6" s="42" customFormat="1" x14ac:dyDescent="0.25">
      <c r="F1478" s="86"/>
    </row>
    <row r="1479" spans="6:6" s="42" customFormat="1" x14ac:dyDescent="0.25">
      <c r="F1479" s="86"/>
    </row>
    <row r="1480" spans="6:6" s="42" customFormat="1" x14ac:dyDescent="0.25">
      <c r="F1480" s="86"/>
    </row>
    <row r="1481" spans="6:6" s="42" customFormat="1" x14ac:dyDescent="0.25">
      <c r="F1481" s="86"/>
    </row>
    <row r="1482" spans="6:6" s="42" customFormat="1" x14ac:dyDescent="0.25">
      <c r="F1482" s="86"/>
    </row>
    <row r="1483" spans="6:6" s="42" customFormat="1" x14ac:dyDescent="0.25">
      <c r="F1483" s="86"/>
    </row>
    <row r="1484" spans="6:6" s="42" customFormat="1" x14ac:dyDescent="0.25">
      <c r="F1484" s="86"/>
    </row>
    <row r="1485" spans="6:6" s="42" customFormat="1" x14ac:dyDescent="0.25">
      <c r="F1485" s="86"/>
    </row>
    <row r="1486" spans="6:6" s="42" customFormat="1" x14ac:dyDescent="0.25">
      <c r="F1486" s="86"/>
    </row>
    <row r="1487" spans="6:6" s="42" customFormat="1" x14ac:dyDescent="0.25">
      <c r="F1487" s="86"/>
    </row>
    <row r="1488" spans="6:6" s="42" customFormat="1" x14ac:dyDescent="0.25">
      <c r="F1488" s="86"/>
    </row>
    <row r="1489" spans="6:6" s="42" customFormat="1" x14ac:dyDescent="0.25">
      <c r="F1489" s="86"/>
    </row>
    <row r="1490" spans="6:6" s="42" customFormat="1" x14ac:dyDescent="0.25">
      <c r="F1490" s="86"/>
    </row>
    <row r="1491" spans="6:6" s="42" customFormat="1" x14ac:dyDescent="0.25">
      <c r="F1491" s="86"/>
    </row>
    <row r="1492" spans="6:6" s="42" customFormat="1" x14ac:dyDescent="0.25">
      <c r="F1492" s="86"/>
    </row>
    <row r="1493" spans="6:6" s="42" customFormat="1" x14ac:dyDescent="0.25">
      <c r="F1493" s="86"/>
    </row>
    <row r="1494" spans="6:6" s="42" customFormat="1" x14ac:dyDescent="0.25">
      <c r="F1494" s="86"/>
    </row>
    <row r="1495" spans="6:6" s="42" customFormat="1" x14ac:dyDescent="0.25">
      <c r="F1495" s="86"/>
    </row>
    <row r="1496" spans="6:6" s="42" customFormat="1" x14ac:dyDescent="0.25">
      <c r="F1496" s="86"/>
    </row>
    <row r="1497" spans="6:6" s="42" customFormat="1" x14ac:dyDescent="0.25">
      <c r="F1497" s="86"/>
    </row>
    <row r="1498" spans="6:6" s="42" customFormat="1" x14ac:dyDescent="0.25">
      <c r="F1498" s="86"/>
    </row>
    <row r="1499" spans="6:6" s="42" customFormat="1" x14ac:dyDescent="0.25">
      <c r="F1499" s="86"/>
    </row>
    <row r="1500" spans="6:6" s="42" customFormat="1" x14ac:dyDescent="0.25">
      <c r="F1500" s="86"/>
    </row>
    <row r="1501" spans="6:6" s="42" customFormat="1" x14ac:dyDescent="0.25">
      <c r="F1501" s="86"/>
    </row>
    <row r="1502" spans="6:6" s="42" customFormat="1" x14ac:dyDescent="0.25">
      <c r="F1502" s="86"/>
    </row>
    <row r="1503" spans="6:6" s="42" customFormat="1" x14ac:dyDescent="0.25">
      <c r="F1503" s="86"/>
    </row>
    <row r="1504" spans="6:6" s="42" customFormat="1" x14ac:dyDescent="0.25">
      <c r="F1504" s="86"/>
    </row>
    <row r="1505" spans="6:6" s="42" customFormat="1" x14ac:dyDescent="0.25">
      <c r="F1505" s="86"/>
    </row>
    <row r="1506" spans="6:6" s="42" customFormat="1" x14ac:dyDescent="0.25">
      <c r="F1506" s="86"/>
    </row>
    <row r="1507" spans="6:6" s="42" customFormat="1" x14ac:dyDescent="0.25">
      <c r="F1507" s="86"/>
    </row>
    <row r="1508" spans="6:6" s="42" customFormat="1" x14ac:dyDescent="0.25">
      <c r="F1508" s="86"/>
    </row>
    <row r="1509" spans="6:6" s="42" customFormat="1" x14ac:dyDescent="0.25">
      <c r="F1509" s="86"/>
    </row>
    <row r="1510" spans="6:6" s="42" customFormat="1" x14ac:dyDescent="0.25">
      <c r="F1510" s="86"/>
    </row>
    <row r="1511" spans="6:6" s="42" customFormat="1" x14ac:dyDescent="0.25">
      <c r="F1511" s="86"/>
    </row>
    <row r="1512" spans="6:6" s="42" customFormat="1" x14ac:dyDescent="0.25">
      <c r="F1512" s="86"/>
    </row>
    <row r="1513" spans="6:6" s="42" customFormat="1" x14ac:dyDescent="0.25">
      <c r="F1513" s="86"/>
    </row>
    <row r="1514" spans="6:6" s="42" customFormat="1" x14ac:dyDescent="0.25">
      <c r="F1514" s="86"/>
    </row>
    <row r="1515" spans="6:6" s="42" customFormat="1" x14ac:dyDescent="0.25">
      <c r="F1515" s="86"/>
    </row>
    <row r="1516" spans="6:6" s="42" customFormat="1" x14ac:dyDescent="0.25">
      <c r="F1516" s="86"/>
    </row>
    <row r="1517" spans="6:6" s="42" customFormat="1" x14ac:dyDescent="0.25">
      <c r="F1517" s="86"/>
    </row>
    <row r="1518" spans="6:6" s="42" customFormat="1" x14ac:dyDescent="0.25">
      <c r="F1518" s="86"/>
    </row>
    <row r="1519" spans="6:6" s="42" customFormat="1" x14ac:dyDescent="0.25">
      <c r="F1519" s="86"/>
    </row>
    <row r="1520" spans="6:6" s="42" customFormat="1" x14ac:dyDescent="0.25">
      <c r="F1520" s="86"/>
    </row>
    <row r="1521" spans="6:6" s="42" customFormat="1" x14ac:dyDescent="0.25">
      <c r="F1521" s="86"/>
    </row>
    <row r="1522" spans="6:6" s="42" customFormat="1" x14ac:dyDescent="0.25">
      <c r="F1522" s="86"/>
    </row>
    <row r="1523" spans="6:6" s="42" customFormat="1" x14ac:dyDescent="0.25">
      <c r="F1523" s="86"/>
    </row>
    <row r="1524" spans="6:6" s="42" customFormat="1" x14ac:dyDescent="0.25">
      <c r="F1524" s="86"/>
    </row>
    <row r="1525" spans="6:6" s="42" customFormat="1" x14ac:dyDescent="0.25">
      <c r="F1525" s="86"/>
    </row>
    <row r="1526" spans="6:6" s="42" customFormat="1" x14ac:dyDescent="0.25">
      <c r="F1526" s="86"/>
    </row>
    <row r="1527" spans="6:6" s="42" customFormat="1" x14ac:dyDescent="0.25">
      <c r="F1527" s="86"/>
    </row>
    <row r="1528" spans="6:6" s="42" customFormat="1" x14ac:dyDescent="0.25">
      <c r="F1528" s="86"/>
    </row>
    <row r="1529" spans="6:6" s="42" customFormat="1" x14ac:dyDescent="0.25">
      <c r="F1529" s="86"/>
    </row>
    <row r="1530" spans="6:6" s="42" customFormat="1" x14ac:dyDescent="0.25">
      <c r="F1530" s="86"/>
    </row>
    <row r="1531" spans="6:6" s="42" customFormat="1" x14ac:dyDescent="0.25">
      <c r="F1531" s="86"/>
    </row>
    <row r="1532" spans="6:6" s="42" customFormat="1" x14ac:dyDescent="0.25">
      <c r="F1532" s="86"/>
    </row>
    <row r="1533" spans="6:6" s="42" customFormat="1" x14ac:dyDescent="0.25">
      <c r="F1533" s="86"/>
    </row>
    <row r="1534" spans="6:6" s="42" customFormat="1" x14ac:dyDescent="0.25">
      <c r="F1534" s="86"/>
    </row>
    <row r="1535" spans="6:6" s="42" customFormat="1" x14ac:dyDescent="0.25">
      <c r="F1535" s="86"/>
    </row>
    <row r="1536" spans="6:6" s="42" customFormat="1" x14ac:dyDescent="0.25">
      <c r="F1536" s="86"/>
    </row>
    <row r="1537" spans="6:6" s="42" customFormat="1" x14ac:dyDescent="0.25">
      <c r="F1537" s="86"/>
    </row>
    <row r="1538" spans="6:6" s="42" customFormat="1" x14ac:dyDescent="0.25">
      <c r="F1538" s="86"/>
    </row>
    <row r="1539" spans="6:6" s="42" customFormat="1" x14ac:dyDescent="0.25">
      <c r="F1539" s="86"/>
    </row>
    <row r="1540" spans="6:6" s="42" customFormat="1" x14ac:dyDescent="0.25">
      <c r="F1540" s="86"/>
    </row>
    <row r="1541" spans="6:6" s="42" customFormat="1" x14ac:dyDescent="0.25">
      <c r="F1541" s="86"/>
    </row>
    <row r="1542" spans="6:6" s="42" customFormat="1" x14ac:dyDescent="0.25">
      <c r="F1542" s="86"/>
    </row>
    <row r="1543" spans="6:6" s="42" customFormat="1" x14ac:dyDescent="0.25">
      <c r="F1543" s="86"/>
    </row>
    <row r="1544" spans="6:6" s="42" customFormat="1" x14ac:dyDescent="0.25">
      <c r="F1544" s="86"/>
    </row>
    <row r="1545" spans="6:6" s="42" customFormat="1" x14ac:dyDescent="0.25">
      <c r="F1545" s="86"/>
    </row>
    <row r="1546" spans="6:6" s="42" customFormat="1" x14ac:dyDescent="0.25">
      <c r="F1546" s="86"/>
    </row>
    <row r="1547" spans="6:6" s="42" customFormat="1" x14ac:dyDescent="0.25">
      <c r="F1547" s="86"/>
    </row>
    <row r="1548" spans="6:6" s="42" customFormat="1" x14ac:dyDescent="0.25">
      <c r="F1548" s="86"/>
    </row>
    <row r="1549" spans="6:6" s="42" customFormat="1" x14ac:dyDescent="0.25">
      <c r="F1549" s="86"/>
    </row>
    <row r="1550" spans="6:6" s="42" customFormat="1" x14ac:dyDescent="0.25">
      <c r="F1550" s="86"/>
    </row>
    <row r="1551" spans="6:6" s="42" customFormat="1" x14ac:dyDescent="0.25">
      <c r="F1551" s="86"/>
    </row>
    <row r="1552" spans="6:6" s="42" customFormat="1" x14ac:dyDescent="0.25">
      <c r="F1552" s="86"/>
    </row>
    <row r="1553" spans="6:6" s="42" customFormat="1" x14ac:dyDescent="0.25">
      <c r="F1553" s="86"/>
    </row>
    <row r="1554" spans="6:6" s="42" customFormat="1" x14ac:dyDescent="0.25">
      <c r="F1554" s="86"/>
    </row>
    <row r="1555" spans="6:6" s="42" customFormat="1" x14ac:dyDescent="0.25">
      <c r="F1555" s="86"/>
    </row>
    <row r="1556" spans="6:6" s="42" customFormat="1" x14ac:dyDescent="0.25">
      <c r="F1556" s="86"/>
    </row>
    <row r="1557" spans="6:6" s="42" customFormat="1" x14ac:dyDescent="0.25">
      <c r="F1557" s="86"/>
    </row>
    <row r="1558" spans="6:6" s="42" customFormat="1" x14ac:dyDescent="0.25">
      <c r="F1558" s="86"/>
    </row>
    <row r="1559" spans="6:6" s="42" customFormat="1" x14ac:dyDescent="0.25">
      <c r="F1559" s="86"/>
    </row>
    <row r="1560" spans="6:6" s="42" customFormat="1" x14ac:dyDescent="0.25">
      <c r="F1560" s="86"/>
    </row>
    <row r="1561" spans="6:6" s="42" customFormat="1" x14ac:dyDescent="0.25">
      <c r="F1561" s="86"/>
    </row>
    <row r="1562" spans="6:6" s="42" customFormat="1" x14ac:dyDescent="0.25">
      <c r="F1562" s="86"/>
    </row>
    <row r="1563" spans="6:6" s="42" customFormat="1" x14ac:dyDescent="0.25">
      <c r="F1563" s="86"/>
    </row>
    <row r="1564" spans="6:6" s="42" customFormat="1" x14ac:dyDescent="0.25">
      <c r="F1564" s="86"/>
    </row>
    <row r="1565" spans="6:6" s="42" customFormat="1" x14ac:dyDescent="0.25">
      <c r="F1565" s="86"/>
    </row>
    <row r="1566" spans="6:6" s="42" customFormat="1" x14ac:dyDescent="0.25">
      <c r="F1566" s="86"/>
    </row>
    <row r="1567" spans="6:6" s="42" customFormat="1" x14ac:dyDescent="0.25">
      <c r="F1567" s="86"/>
    </row>
    <row r="1568" spans="6:6" s="42" customFormat="1" x14ac:dyDescent="0.25">
      <c r="F1568" s="86"/>
    </row>
    <row r="1569" spans="6:6" s="42" customFormat="1" x14ac:dyDescent="0.25">
      <c r="F1569" s="86"/>
    </row>
    <row r="1570" spans="6:6" s="42" customFormat="1" x14ac:dyDescent="0.25">
      <c r="F1570" s="86"/>
    </row>
    <row r="1571" spans="6:6" s="42" customFormat="1" x14ac:dyDescent="0.25">
      <c r="F1571" s="86"/>
    </row>
    <row r="1572" spans="6:6" s="42" customFormat="1" x14ac:dyDescent="0.25">
      <c r="F1572" s="86"/>
    </row>
    <row r="1573" spans="6:6" s="42" customFormat="1" x14ac:dyDescent="0.25">
      <c r="F1573" s="86"/>
    </row>
    <row r="1574" spans="6:6" s="42" customFormat="1" x14ac:dyDescent="0.25">
      <c r="F1574" s="86"/>
    </row>
    <row r="1575" spans="6:6" s="42" customFormat="1" x14ac:dyDescent="0.25">
      <c r="F1575" s="86"/>
    </row>
    <row r="1576" spans="6:6" s="42" customFormat="1" x14ac:dyDescent="0.25">
      <c r="F1576" s="86"/>
    </row>
    <row r="1577" spans="6:6" s="42" customFormat="1" x14ac:dyDescent="0.25">
      <c r="F1577" s="86"/>
    </row>
    <row r="1578" spans="6:6" s="42" customFormat="1" x14ac:dyDescent="0.25">
      <c r="F1578" s="86"/>
    </row>
    <row r="1579" spans="6:6" s="42" customFormat="1" x14ac:dyDescent="0.25">
      <c r="F1579" s="86"/>
    </row>
    <row r="1580" spans="6:6" s="42" customFormat="1" x14ac:dyDescent="0.25">
      <c r="F1580" s="86"/>
    </row>
    <row r="1581" spans="6:6" s="42" customFormat="1" x14ac:dyDescent="0.25">
      <c r="F1581" s="86"/>
    </row>
    <row r="1582" spans="6:6" s="42" customFormat="1" x14ac:dyDescent="0.25">
      <c r="F1582" s="86"/>
    </row>
    <row r="1583" spans="6:6" s="42" customFormat="1" x14ac:dyDescent="0.25">
      <c r="F1583" s="86"/>
    </row>
    <row r="1584" spans="6:6" s="42" customFormat="1" x14ac:dyDescent="0.25">
      <c r="F1584" s="86"/>
    </row>
    <row r="1585" spans="6:6" s="42" customFormat="1" x14ac:dyDescent="0.25">
      <c r="F1585" s="86"/>
    </row>
    <row r="1586" spans="6:6" s="42" customFormat="1" x14ac:dyDescent="0.25">
      <c r="F1586" s="86"/>
    </row>
    <row r="1587" spans="6:6" s="42" customFormat="1" x14ac:dyDescent="0.25">
      <c r="F1587" s="86"/>
    </row>
    <row r="1588" spans="6:6" s="42" customFormat="1" x14ac:dyDescent="0.25">
      <c r="F1588" s="86"/>
    </row>
    <row r="1589" spans="6:6" s="42" customFormat="1" x14ac:dyDescent="0.25">
      <c r="F1589" s="86"/>
    </row>
    <row r="1590" spans="6:6" s="42" customFormat="1" x14ac:dyDescent="0.25">
      <c r="F1590" s="86"/>
    </row>
    <row r="1591" spans="6:6" s="42" customFormat="1" x14ac:dyDescent="0.25">
      <c r="F1591" s="86"/>
    </row>
    <row r="1592" spans="6:6" s="42" customFormat="1" x14ac:dyDescent="0.25">
      <c r="F1592" s="86"/>
    </row>
    <row r="1593" spans="6:6" s="42" customFormat="1" x14ac:dyDescent="0.25">
      <c r="F1593" s="86"/>
    </row>
    <row r="1594" spans="6:6" s="42" customFormat="1" x14ac:dyDescent="0.25">
      <c r="F1594" s="86"/>
    </row>
    <row r="1595" spans="6:6" s="42" customFormat="1" x14ac:dyDescent="0.25">
      <c r="F1595" s="86"/>
    </row>
    <row r="1596" spans="6:6" s="42" customFormat="1" x14ac:dyDescent="0.25">
      <c r="F1596" s="86"/>
    </row>
    <row r="1597" spans="6:6" s="42" customFormat="1" x14ac:dyDescent="0.25">
      <c r="F1597" s="86"/>
    </row>
    <row r="1598" spans="6:6" s="42" customFormat="1" x14ac:dyDescent="0.25">
      <c r="F1598" s="86"/>
    </row>
    <row r="1599" spans="6:6" s="42" customFormat="1" x14ac:dyDescent="0.25">
      <c r="F1599" s="86"/>
    </row>
    <row r="1600" spans="6:6" s="42" customFormat="1" x14ac:dyDescent="0.25">
      <c r="F1600" s="86"/>
    </row>
    <row r="1601" spans="6:6" s="42" customFormat="1" x14ac:dyDescent="0.25">
      <c r="F1601" s="86"/>
    </row>
    <row r="1602" spans="6:6" s="42" customFormat="1" x14ac:dyDescent="0.25">
      <c r="F1602" s="86"/>
    </row>
    <row r="1603" spans="6:6" s="42" customFormat="1" x14ac:dyDescent="0.25">
      <c r="F1603" s="86"/>
    </row>
    <row r="1604" spans="6:6" s="42" customFormat="1" x14ac:dyDescent="0.25">
      <c r="F1604" s="86"/>
    </row>
    <row r="1605" spans="6:6" s="42" customFormat="1" x14ac:dyDescent="0.25">
      <c r="F1605" s="86"/>
    </row>
    <row r="1606" spans="6:6" s="42" customFormat="1" x14ac:dyDescent="0.25">
      <c r="F1606" s="86"/>
    </row>
    <row r="1607" spans="6:6" s="42" customFormat="1" x14ac:dyDescent="0.25">
      <c r="F1607" s="86"/>
    </row>
    <row r="1608" spans="6:6" s="42" customFormat="1" x14ac:dyDescent="0.25">
      <c r="F1608" s="86"/>
    </row>
    <row r="1609" spans="6:6" s="42" customFormat="1" x14ac:dyDescent="0.25">
      <c r="F1609" s="86"/>
    </row>
    <row r="1610" spans="6:6" s="42" customFormat="1" x14ac:dyDescent="0.25">
      <c r="F1610" s="86"/>
    </row>
    <row r="1611" spans="6:6" s="42" customFormat="1" x14ac:dyDescent="0.25">
      <c r="F1611" s="86"/>
    </row>
    <row r="1612" spans="6:6" s="42" customFormat="1" x14ac:dyDescent="0.25">
      <c r="F1612" s="86"/>
    </row>
    <row r="1613" spans="6:6" s="42" customFormat="1" x14ac:dyDescent="0.25">
      <c r="F1613" s="86"/>
    </row>
    <row r="1614" spans="6:6" s="42" customFormat="1" x14ac:dyDescent="0.25">
      <c r="F1614" s="86"/>
    </row>
    <row r="1615" spans="6:6" s="42" customFormat="1" x14ac:dyDescent="0.25">
      <c r="F1615" s="86"/>
    </row>
    <row r="1616" spans="6:6" s="42" customFormat="1" x14ac:dyDescent="0.25">
      <c r="F1616" s="86"/>
    </row>
    <row r="1617" spans="6:6" s="42" customFormat="1" x14ac:dyDescent="0.25">
      <c r="F1617" s="86"/>
    </row>
    <row r="1618" spans="6:6" s="42" customFormat="1" x14ac:dyDescent="0.25">
      <c r="F1618" s="86"/>
    </row>
    <row r="1619" spans="6:6" s="42" customFormat="1" x14ac:dyDescent="0.25">
      <c r="F1619" s="86"/>
    </row>
    <row r="1620" spans="6:6" s="42" customFormat="1" x14ac:dyDescent="0.25">
      <c r="F1620" s="86"/>
    </row>
    <row r="1621" spans="6:6" s="42" customFormat="1" x14ac:dyDescent="0.25">
      <c r="F1621" s="86"/>
    </row>
    <row r="1622" spans="6:6" s="42" customFormat="1" x14ac:dyDescent="0.25">
      <c r="F1622" s="86"/>
    </row>
    <row r="1623" spans="6:6" s="42" customFormat="1" x14ac:dyDescent="0.25">
      <c r="F1623" s="86"/>
    </row>
    <row r="1624" spans="6:6" s="42" customFormat="1" x14ac:dyDescent="0.25">
      <c r="F1624" s="86"/>
    </row>
    <row r="1625" spans="6:6" s="42" customFormat="1" x14ac:dyDescent="0.25">
      <c r="F1625" s="86"/>
    </row>
    <row r="1626" spans="6:6" s="42" customFormat="1" x14ac:dyDescent="0.25">
      <c r="F1626" s="86"/>
    </row>
    <row r="1627" spans="6:6" s="42" customFormat="1" x14ac:dyDescent="0.25">
      <c r="F1627" s="86"/>
    </row>
    <row r="1628" spans="6:6" s="42" customFormat="1" x14ac:dyDescent="0.25">
      <c r="F1628" s="86"/>
    </row>
    <row r="1629" spans="6:6" s="42" customFormat="1" x14ac:dyDescent="0.25">
      <c r="F1629" s="86"/>
    </row>
    <row r="1630" spans="6:6" s="42" customFormat="1" x14ac:dyDescent="0.25">
      <c r="F1630" s="86"/>
    </row>
    <row r="1631" spans="6:6" s="42" customFormat="1" x14ac:dyDescent="0.25">
      <c r="F1631" s="86"/>
    </row>
    <row r="1632" spans="6:6" s="42" customFormat="1" x14ac:dyDescent="0.25">
      <c r="F1632" s="86"/>
    </row>
    <row r="1633" spans="6:6" s="42" customFormat="1" x14ac:dyDescent="0.25">
      <c r="F1633" s="86"/>
    </row>
    <row r="1634" spans="6:6" s="42" customFormat="1" x14ac:dyDescent="0.25">
      <c r="F1634" s="86"/>
    </row>
    <row r="1635" spans="6:6" s="42" customFormat="1" x14ac:dyDescent="0.25">
      <c r="F1635" s="86"/>
    </row>
    <row r="1636" spans="6:6" s="42" customFormat="1" x14ac:dyDescent="0.25">
      <c r="F1636" s="86"/>
    </row>
    <row r="1637" spans="6:6" s="42" customFormat="1" x14ac:dyDescent="0.25">
      <c r="F1637" s="86"/>
    </row>
    <row r="1638" spans="6:6" s="42" customFormat="1" x14ac:dyDescent="0.25">
      <c r="F1638" s="86"/>
    </row>
    <row r="1639" spans="6:6" s="42" customFormat="1" x14ac:dyDescent="0.25">
      <c r="F1639" s="86"/>
    </row>
    <row r="1640" spans="6:6" s="42" customFormat="1" x14ac:dyDescent="0.25">
      <c r="F1640" s="86"/>
    </row>
    <row r="1641" spans="6:6" s="42" customFormat="1" x14ac:dyDescent="0.25">
      <c r="F1641" s="86"/>
    </row>
    <row r="1642" spans="6:6" s="42" customFormat="1" x14ac:dyDescent="0.25">
      <c r="F1642" s="86"/>
    </row>
    <row r="1643" spans="6:6" s="42" customFormat="1" x14ac:dyDescent="0.25">
      <c r="F1643" s="86"/>
    </row>
    <row r="1644" spans="6:6" s="42" customFormat="1" x14ac:dyDescent="0.25">
      <c r="F1644" s="86"/>
    </row>
    <row r="1645" spans="6:6" s="42" customFormat="1" x14ac:dyDescent="0.25">
      <c r="F1645" s="86"/>
    </row>
    <row r="1646" spans="6:6" s="42" customFormat="1" x14ac:dyDescent="0.25">
      <c r="F1646" s="86"/>
    </row>
    <row r="1647" spans="6:6" s="42" customFormat="1" x14ac:dyDescent="0.25">
      <c r="F1647" s="86"/>
    </row>
    <row r="1648" spans="6:6" s="42" customFormat="1" x14ac:dyDescent="0.25">
      <c r="F1648" s="86"/>
    </row>
    <row r="1649" spans="6:6" s="42" customFormat="1" x14ac:dyDescent="0.25">
      <c r="F1649" s="86"/>
    </row>
    <row r="1650" spans="6:6" s="42" customFormat="1" x14ac:dyDescent="0.25">
      <c r="F1650" s="86"/>
    </row>
    <row r="1651" spans="6:6" s="42" customFormat="1" x14ac:dyDescent="0.25">
      <c r="F1651" s="86"/>
    </row>
    <row r="1652" spans="6:6" s="42" customFormat="1" x14ac:dyDescent="0.25">
      <c r="F1652" s="86"/>
    </row>
    <row r="1653" spans="6:6" s="42" customFormat="1" x14ac:dyDescent="0.25">
      <c r="F1653" s="86"/>
    </row>
    <row r="1654" spans="6:6" s="42" customFormat="1" x14ac:dyDescent="0.25">
      <c r="F1654" s="86"/>
    </row>
    <row r="1655" spans="6:6" s="42" customFormat="1" x14ac:dyDescent="0.25">
      <c r="F1655" s="86"/>
    </row>
    <row r="1656" spans="6:6" s="42" customFormat="1" x14ac:dyDescent="0.25">
      <c r="F1656" s="86"/>
    </row>
    <row r="1657" spans="6:6" s="42" customFormat="1" x14ac:dyDescent="0.25">
      <c r="F1657" s="86"/>
    </row>
    <row r="1658" spans="6:6" s="42" customFormat="1" x14ac:dyDescent="0.25">
      <c r="F1658" s="86"/>
    </row>
    <row r="1659" spans="6:6" s="42" customFormat="1" x14ac:dyDescent="0.25">
      <c r="F1659" s="86"/>
    </row>
    <row r="1660" spans="6:6" s="42" customFormat="1" x14ac:dyDescent="0.25">
      <c r="F1660" s="86"/>
    </row>
    <row r="1661" spans="6:6" s="42" customFormat="1" x14ac:dyDescent="0.25">
      <c r="F1661" s="86"/>
    </row>
    <row r="1662" spans="6:6" s="42" customFormat="1" x14ac:dyDescent="0.25">
      <c r="F1662" s="86"/>
    </row>
    <row r="1663" spans="6:6" s="42" customFormat="1" x14ac:dyDescent="0.25">
      <c r="F1663" s="86"/>
    </row>
    <row r="1664" spans="6:6" s="42" customFormat="1" x14ac:dyDescent="0.25">
      <c r="F1664" s="86"/>
    </row>
    <row r="1665" spans="6:6" s="42" customFormat="1" x14ac:dyDescent="0.25">
      <c r="F1665" s="86"/>
    </row>
    <row r="1666" spans="6:6" s="42" customFormat="1" x14ac:dyDescent="0.25">
      <c r="F1666" s="86"/>
    </row>
    <row r="1667" spans="6:6" s="42" customFormat="1" x14ac:dyDescent="0.25">
      <c r="F1667" s="86"/>
    </row>
    <row r="1668" spans="6:6" s="42" customFormat="1" x14ac:dyDescent="0.25">
      <c r="F1668" s="86"/>
    </row>
    <row r="1669" spans="6:6" s="42" customFormat="1" x14ac:dyDescent="0.25">
      <c r="F1669" s="86"/>
    </row>
    <row r="1670" spans="6:6" s="42" customFormat="1" x14ac:dyDescent="0.25">
      <c r="F1670" s="86"/>
    </row>
    <row r="1671" spans="6:6" s="42" customFormat="1" x14ac:dyDescent="0.25">
      <c r="F1671" s="86"/>
    </row>
    <row r="1672" spans="6:6" s="42" customFormat="1" x14ac:dyDescent="0.25">
      <c r="F1672" s="86"/>
    </row>
    <row r="1673" spans="6:6" s="42" customFormat="1" x14ac:dyDescent="0.25">
      <c r="F1673" s="86"/>
    </row>
    <row r="1674" spans="6:6" s="42" customFormat="1" x14ac:dyDescent="0.25">
      <c r="F1674" s="86"/>
    </row>
    <row r="1675" spans="6:6" s="42" customFormat="1" x14ac:dyDescent="0.25">
      <c r="F1675" s="86"/>
    </row>
    <row r="1676" spans="6:6" s="42" customFormat="1" x14ac:dyDescent="0.25">
      <c r="F1676" s="86"/>
    </row>
    <row r="1677" spans="6:6" s="42" customFormat="1" x14ac:dyDescent="0.25">
      <c r="F1677" s="86"/>
    </row>
    <row r="1678" spans="6:6" s="42" customFormat="1" x14ac:dyDescent="0.25">
      <c r="F1678" s="86"/>
    </row>
    <row r="1679" spans="6:6" s="42" customFormat="1" x14ac:dyDescent="0.25">
      <c r="F1679" s="86"/>
    </row>
    <row r="1680" spans="6:6" s="42" customFormat="1" x14ac:dyDescent="0.25">
      <c r="F1680" s="86"/>
    </row>
    <row r="1681" spans="6:6" s="42" customFormat="1" x14ac:dyDescent="0.25">
      <c r="F1681" s="86"/>
    </row>
    <row r="1682" spans="6:6" s="42" customFormat="1" x14ac:dyDescent="0.25">
      <c r="F1682" s="86"/>
    </row>
    <row r="1683" spans="6:6" s="42" customFormat="1" x14ac:dyDescent="0.25">
      <c r="F1683" s="86"/>
    </row>
    <row r="1684" spans="6:6" s="42" customFormat="1" x14ac:dyDescent="0.25">
      <c r="F1684" s="86"/>
    </row>
    <row r="1685" spans="6:6" s="42" customFormat="1" x14ac:dyDescent="0.25">
      <c r="F1685" s="86"/>
    </row>
    <row r="1686" spans="6:6" s="42" customFormat="1" x14ac:dyDescent="0.25">
      <c r="F1686" s="86"/>
    </row>
    <row r="1687" spans="6:6" s="42" customFormat="1" x14ac:dyDescent="0.25">
      <c r="F1687" s="86"/>
    </row>
    <row r="1688" spans="6:6" s="42" customFormat="1" x14ac:dyDescent="0.25">
      <c r="F1688" s="86"/>
    </row>
    <row r="1689" spans="6:6" s="42" customFormat="1" x14ac:dyDescent="0.25">
      <c r="F1689" s="86"/>
    </row>
    <row r="1690" spans="6:6" s="42" customFormat="1" x14ac:dyDescent="0.25">
      <c r="F1690" s="86"/>
    </row>
    <row r="1691" spans="6:6" s="42" customFormat="1" x14ac:dyDescent="0.25">
      <c r="F1691" s="86"/>
    </row>
    <row r="1692" spans="6:6" s="42" customFormat="1" x14ac:dyDescent="0.25">
      <c r="F1692" s="86"/>
    </row>
    <row r="1693" spans="6:6" s="42" customFormat="1" x14ac:dyDescent="0.25">
      <c r="F1693" s="86"/>
    </row>
    <row r="1694" spans="6:6" s="42" customFormat="1" x14ac:dyDescent="0.25">
      <c r="F1694" s="86"/>
    </row>
    <row r="1695" spans="6:6" s="42" customFormat="1" x14ac:dyDescent="0.25">
      <c r="F1695" s="86"/>
    </row>
    <row r="1696" spans="6:6" s="42" customFormat="1" x14ac:dyDescent="0.25">
      <c r="F1696" s="86"/>
    </row>
    <row r="1697" spans="6:6" s="42" customFormat="1" x14ac:dyDescent="0.25">
      <c r="F1697" s="86"/>
    </row>
    <row r="1698" spans="6:6" s="42" customFormat="1" x14ac:dyDescent="0.25">
      <c r="F1698" s="86"/>
    </row>
    <row r="1699" spans="6:6" s="42" customFormat="1" x14ac:dyDescent="0.25">
      <c r="F1699" s="86"/>
    </row>
    <row r="1700" spans="6:6" s="42" customFormat="1" x14ac:dyDescent="0.25">
      <c r="F1700" s="86"/>
    </row>
    <row r="1701" spans="6:6" s="42" customFormat="1" x14ac:dyDescent="0.25">
      <c r="F1701" s="86"/>
    </row>
    <row r="1702" spans="6:6" s="42" customFormat="1" x14ac:dyDescent="0.25">
      <c r="F1702" s="86"/>
    </row>
    <row r="1703" spans="6:6" s="42" customFormat="1" x14ac:dyDescent="0.25">
      <c r="F1703" s="86"/>
    </row>
    <row r="1704" spans="6:6" s="42" customFormat="1" x14ac:dyDescent="0.25">
      <c r="F1704" s="86"/>
    </row>
    <row r="1705" spans="6:6" s="42" customFormat="1" x14ac:dyDescent="0.25">
      <c r="F1705" s="86"/>
    </row>
    <row r="1706" spans="6:6" s="42" customFormat="1" x14ac:dyDescent="0.25">
      <c r="F1706" s="86"/>
    </row>
    <row r="1707" spans="6:6" s="42" customFormat="1" x14ac:dyDescent="0.25">
      <c r="F1707" s="86"/>
    </row>
    <row r="1708" spans="6:6" s="42" customFormat="1" x14ac:dyDescent="0.25">
      <c r="F1708" s="86"/>
    </row>
    <row r="1709" spans="6:6" s="42" customFormat="1" x14ac:dyDescent="0.25">
      <c r="F1709" s="86"/>
    </row>
    <row r="1710" spans="6:6" s="42" customFormat="1" x14ac:dyDescent="0.25">
      <c r="F1710" s="86"/>
    </row>
    <row r="1711" spans="6:6" s="42" customFormat="1" x14ac:dyDescent="0.25">
      <c r="F1711" s="86"/>
    </row>
    <row r="1712" spans="6:6" s="42" customFormat="1" x14ac:dyDescent="0.25">
      <c r="F1712" s="86"/>
    </row>
    <row r="1713" spans="6:6" s="42" customFormat="1" x14ac:dyDescent="0.25">
      <c r="F1713" s="86"/>
    </row>
    <row r="1714" spans="6:6" s="42" customFormat="1" x14ac:dyDescent="0.25">
      <c r="F1714" s="86"/>
    </row>
    <row r="1715" spans="6:6" s="42" customFormat="1" x14ac:dyDescent="0.25">
      <c r="F1715" s="86"/>
    </row>
    <row r="1716" spans="6:6" s="42" customFormat="1" x14ac:dyDescent="0.25">
      <c r="F1716" s="86"/>
    </row>
    <row r="1717" spans="6:6" s="42" customFormat="1" x14ac:dyDescent="0.25">
      <c r="F1717" s="86"/>
    </row>
    <row r="1718" spans="6:6" s="42" customFormat="1" x14ac:dyDescent="0.25">
      <c r="F1718" s="86"/>
    </row>
    <row r="1719" spans="6:6" s="42" customFormat="1" x14ac:dyDescent="0.25">
      <c r="F1719" s="86"/>
    </row>
    <row r="1720" spans="6:6" s="42" customFormat="1" x14ac:dyDescent="0.25">
      <c r="F1720" s="86"/>
    </row>
    <row r="1721" spans="6:6" s="42" customFormat="1" x14ac:dyDescent="0.25">
      <c r="F1721" s="86"/>
    </row>
    <row r="1722" spans="6:6" s="42" customFormat="1" x14ac:dyDescent="0.25">
      <c r="F1722" s="86"/>
    </row>
    <row r="1723" spans="6:6" s="42" customFormat="1" x14ac:dyDescent="0.25">
      <c r="F1723" s="86"/>
    </row>
    <row r="1724" spans="6:6" s="42" customFormat="1" x14ac:dyDescent="0.25">
      <c r="F1724" s="86"/>
    </row>
    <row r="1725" spans="6:6" s="42" customFormat="1" x14ac:dyDescent="0.25">
      <c r="F1725" s="86"/>
    </row>
    <row r="1726" spans="6:6" s="42" customFormat="1" x14ac:dyDescent="0.25">
      <c r="F1726" s="86"/>
    </row>
    <row r="1727" spans="6:6" s="42" customFormat="1" x14ac:dyDescent="0.25">
      <c r="F1727" s="86"/>
    </row>
    <row r="1728" spans="6:6" s="42" customFormat="1" x14ac:dyDescent="0.25">
      <c r="F1728" s="86"/>
    </row>
    <row r="1729" spans="6:6" s="42" customFormat="1" x14ac:dyDescent="0.25">
      <c r="F1729" s="86"/>
    </row>
    <row r="1730" spans="6:6" s="42" customFormat="1" x14ac:dyDescent="0.25">
      <c r="F1730" s="86"/>
    </row>
    <row r="1731" spans="6:6" s="42" customFormat="1" x14ac:dyDescent="0.25">
      <c r="F1731" s="86"/>
    </row>
    <row r="1732" spans="6:6" s="42" customFormat="1" x14ac:dyDescent="0.25">
      <c r="F1732" s="86"/>
    </row>
    <row r="1733" spans="6:6" s="42" customFormat="1" x14ac:dyDescent="0.25">
      <c r="F1733" s="86"/>
    </row>
    <row r="1734" spans="6:6" s="42" customFormat="1" x14ac:dyDescent="0.25">
      <c r="F1734" s="86"/>
    </row>
    <row r="1735" spans="6:6" s="42" customFormat="1" x14ac:dyDescent="0.25">
      <c r="F1735" s="86"/>
    </row>
    <row r="1736" spans="6:6" s="42" customFormat="1" x14ac:dyDescent="0.25">
      <c r="F1736" s="86"/>
    </row>
    <row r="1737" spans="6:6" s="42" customFormat="1" x14ac:dyDescent="0.25">
      <c r="F1737" s="86"/>
    </row>
    <row r="1738" spans="6:6" s="42" customFormat="1" x14ac:dyDescent="0.25">
      <c r="F1738" s="86"/>
    </row>
    <row r="1739" spans="6:6" s="42" customFormat="1" x14ac:dyDescent="0.25">
      <c r="F1739" s="86"/>
    </row>
    <row r="1740" spans="6:6" s="42" customFormat="1" x14ac:dyDescent="0.25">
      <c r="F1740" s="86"/>
    </row>
    <row r="1741" spans="6:6" s="42" customFormat="1" x14ac:dyDescent="0.25">
      <c r="F1741" s="86"/>
    </row>
    <row r="1742" spans="6:6" s="42" customFormat="1" x14ac:dyDescent="0.25">
      <c r="F1742" s="86"/>
    </row>
    <row r="1743" spans="6:6" s="42" customFormat="1" x14ac:dyDescent="0.25">
      <c r="F1743" s="86"/>
    </row>
    <row r="1744" spans="6:6" s="42" customFormat="1" x14ac:dyDescent="0.25">
      <c r="F1744" s="86"/>
    </row>
    <row r="1745" spans="6:6" s="42" customFormat="1" x14ac:dyDescent="0.25">
      <c r="F1745" s="86"/>
    </row>
    <row r="1746" spans="6:6" s="42" customFormat="1" x14ac:dyDescent="0.25">
      <c r="F1746" s="86"/>
    </row>
    <row r="1747" spans="6:6" s="42" customFormat="1" x14ac:dyDescent="0.25">
      <c r="F1747" s="86"/>
    </row>
    <row r="1748" spans="6:6" s="42" customFormat="1" x14ac:dyDescent="0.25">
      <c r="F1748" s="86"/>
    </row>
    <row r="1749" spans="6:6" s="42" customFormat="1" x14ac:dyDescent="0.25">
      <c r="F1749" s="86"/>
    </row>
    <row r="1750" spans="6:6" s="42" customFormat="1" x14ac:dyDescent="0.25">
      <c r="F1750" s="86"/>
    </row>
    <row r="1751" spans="6:6" s="42" customFormat="1" x14ac:dyDescent="0.25">
      <c r="F1751" s="86"/>
    </row>
    <row r="1752" spans="6:6" s="42" customFormat="1" x14ac:dyDescent="0.25">
      <c r="F1752" s="86"/>
    </row>
    <row r="1753" spans="6:6" s="42" customFormat="1" x14ac:dyDescent="0.25">
      <c r="F1753" s="86"/>
    </row>
    <row r="1754" spans="6:6" s="42" customFormat="1" x14ac:dyDescent="0.25">
      <c r="F1754" s="86"/>
    </row>
    <row r="1755" spans="6:6" s="42" customFormat="1" x14ac:dyDescent="0.25">
      <c r="F1755" s="86"/>
    </row>
    <row r="1756" spans="6:6" s="42" customFormat="1" x14ac:dyDescent="0.25">
      <c r="F1756" s="86"/>
    </row>
    <row r="1757" spans="6:6" s="42" customFormat="1" x14ac:dyDescent="0.25">
      <c r="F1757" s="86"/>
    </row>
    <row r="1758" spans="6:6" s="42" customFormat="1" x14ac:dyDescent="0.25">
      <c r="F1758" s="86"/>
    </row>
    <row r="1759" spans="6:6" s="42" customFormat="1" x14ac:dyDescent="0.25">
      <c r="F1759" s="86"/>
    </row>
    <row r="1760" spans="6:6" s="42" customFormat="1" x14ac:dyDescent="0.25">
      <c r="F1760" s="86"/>
    </row>
    <row r="1761" spans="6:6" s="42" customFormat="1" x14ac:dyDescent="0.25">
      <c r="F1761" s="86"/>
    </row>
    <row r="1762" spans="6:6" s="42" customFormat="1" x14ac:dyDescent="0.25">
      <c r="F1762" s="86"/>
    </row>
    <row r="1763" spans="6:6" s="42" customFormat="1" x14ac:dyDescent="0.25">
      <c r="F1763" s="86"/>
    </row>
    <row r="1764" spans="6:6" s="42" customFormat="1" x14ac:dyDescent="0.25">
      <c r="F1764" s="86"/>
    </row>
    <row r="1765" spans="6:6" s="42" customFormat="1" x14ac:dyDescent="0.25">
      <c r="F1765" s="86"/>
    </row>
    <row r="1766" spans="6:6" s="42" customFormat="1" x14ac:dyDescent="0.25">
      <c r="F1766" s="86"/>
    </row>
    <row r="1767" spans="6:6" s="42" customFormat="1" x14ac:dyDescent="0.25">
      <c r="F1767" s="86"/>
    </row>
    <row r="1768" spans="6:6" s="42" customFormat="1" x14ac:dyDescent="0.25">
      <c r="F1768" s="86"/>
    </row>
    <row r="1769" spans="6:6" s="42" customFormat="1" x14ac:dyDescent="0.25">
      <c r="F1769" s="86"/>
    </row>
    <row r="1770" spans="6:6" s="42" customFormat="1" x14ac:dyDescent="0.25">
      <c r="F1770" s="86"/>
    </row>
    <row r="1771" spans="6:6" s="42" customFormat="1" x14ac:dyDescent="0.25">
      <c r="F1771" s="86"/>
    </row>
    <row r="1772" spans="6:6" s="42" customFormat="1" x14ac:dyDescent="0.25">
      <c r="F1772" s="86"/>
    </row>
    <row r="1773" spans="6:6" s="42" customFormat="1" x14ac:dyDescent="0.25">
      <c r="F1773" s="86"/>
    </row>
    <row r="1774" spans="6:6" s="42" customFormat="1" x14ac:dyDescent="0.25">
      <c r="F1774" s="86"/>
    </row>
    <row r="1775" spans="6:6" s="42" customFormat="1" x14ac:dyDescent="0.25">
      <c r="F1775" s="86"/>
    </row>
    <row r="1776" spans="6:6" s="42" customFormat="1" x14ac:dyDescent="0.25">
      <c r="F1776" s="86"/>
    </row>
    <row r="1777" spans="6:6" s="42" customFormat="1" x14ac:dyDescent="0.25">
      <c r="F1777" s="86"/>
    </row>
    <row r="1778" spans="6:6" s="42" customFormat="1" x14ac:dyDescent="0.25">
      <c r="F1778" s="86"/>
    </row>
    <row r="1779" spans="6:6" s="42" customFormat="1" x14ac:dyDescent="0.25">
      <c r="F1779" s="86"/>
    </row>
    <row r="1780" spans="6:6" s="42" customFormat="1" x14ac:dyDescent="0.25">
      <c r="F1780" s="86"/>
    </row>
    <row r="1781" spans="6:6" s="42" customFormat="1" x14ac:dyDescent="0.25">
      <c r="F1781" s="86"/>
    </row>
    <row r="1782" spans="6:6" s="42" customFormat="1" x14ac:dyDescent="0.25">
      <c r="F1782" s="86"/>
    </row>
    <row r="1783" spans="6:6" s="42" customFormat="1" x14ac:dyDescent="0.25">
      <c r="F1783" s="86"/>
    </row>
    <row r="1784" spans="6:6" s="42" customFormat="1" x14ac:dyDescent="0.25">
      <c r="F1784" s="86"/>
    </row>
    <row r="1785" spans="6:6" s="42" customFormat="1" x14ac:dyDescent="0.25">
      <c r="F1785" s="86"/>
    </row>
    <row r="1786" spans="6:6" s="42" customFormat="1" x14ac:dyDescent="0.25">
      <c r="F1786" s="86"/>
    </row>
    <row r="1787" spans="6:6" s="42" customFormat="1" x14ac:dyDescent="0.25">
      <c r="F1787" s="86"/>
    </row>
    <row r="1788" spans="6:6" s="42" customFormat="1" x14ac:dyDescent="0.25">
      <c r="F1788" s="86"/>
    </row>
    <row r="1789" spans="6:6" s="42" customFormat="1" x14ac:dyDescent="0.25">
      <c r="F1789" s="86"/>
    </row>
    <row r="1790" spans="6:6" s="42" customFormat="1" x14ac:dyDescent="0.25">
      <c r="F1790" s="86"/>
    </row>
    <row r="1791" spans="6:6" s="42" customFormat="1" x14ac:dyDescent="0.25">
      <c r="F1791" s="86"/>
    </row>
    <row r="1792" spans="6:6" s="42" customFormat="1" x14ac:dyDescent="0.25">
      <c r="F1792" s="86"/>
    </row>
    <row r="1793" spans="6:6" s="42" customFormat="1" x14ac:dyDescent="0.25">
      <c r="F1793" s="86"/>
    </row>
    <row r="1794" spans="6:6" s="42" customFormat="1" x14ac:dyDescent="0.25">
      <c r="F1794" s="86"/>
    </row>
    <row r="1795" spans="6:6" s="42" customFormat="1" x14ac:dyDescent="0.25">
      <c r="F1795" s="86"/>
    </row>
    <row r="1796" spans="6:6" s="42" customFormat="1" x14ac:dyDescent="0.25">
      <c r="F1796" s="86"/>
    </row>
    <row r="1797" spans="6:6" s="42" customFormat="1" x14ac:dyDescent="0.25">
      <c r="F1797" s="86"/>
    </row>
    <row r="1798" spans="6:6" s="42" customFormat="1" x14ac:dyDescent="0.25">
      <c r="F1798" s="86"/>
    </row>
    <row r="1799" spans="6:6" s="42" customFormat="1" x14ac:dyDescent="0.25">
      <c r="F1799" s="86"/>
    </row>
    <row r="1800" spans="6:6" s="42" customFormat="1" x14ac:dyDescent="0.25">
      <c r="F1800" s="86"/>
    </row>
    <row r="1801" spans="6:6" s="42" customFormat="1" x14ac:dyDescent="0.25">
      <c r="F1801" s="86"/>
    </row>
    <row r="1802" spans="6:6" s="42" customFormat="1" x14ac:dyDescent="0.25">
      <c r="F1802" s="86"/>
    </row>
    <row r="1803" spans="6:6" s="42" customFormat="1" x14ac:dyDescent="0.25">
      <c r="F1803" s="86"/>
    </row>
    <row r="1804" spans="6:6" s="42" customFormat="1" x14ac:dyDescent="0.25">
      <c r="F1804" s="86"/>
    </row>
    <row r="1805" spans="6:6" s="42" customFormat="1" x14ac:dyDescent="0.25">
      <c r="F1805" s="86"/>
    </row>
    <row r="1806" spans="6:6" s="42" customFormat="1" x14ac:dyDescent="0.25">
      <c r="F1806" s="86"/>
    </row>
    <row r="1807" spans="6:6" s="42" customFormat="1" x14ac:dyDescent="0.25">
      <c r="F1807" s="86"/>
    </row>
    <row r="1808" spans="6:6" s="42" customFormat="1" x14ac:dyDescent="0.25">
      <c r="F1808" s="86"/>
    </row>
    <row r="1809" spans="6:6" s="42" customFormat="1" x14ac:dyDescent="0.25">
      <c r="F1809" s="86"/>
    </row>
    <row r="1810" spans="6:6" s="42" customFormat="1" x14ac:dyDescent="0.25">
      <c r="F1810" s="86"/>
    </row>
    <row r="1811" spans="6:6" s="42" customFormat="1" x14ac:dyDescent="0.25">
      <c r="F1811" s="86"/>
    </row>
    <row r="1812" spans="6:6" s="42" customFormat="1" x14ac:dyDescent="0.25">
      <c r="F1812" s="86"/>
    </row>
    <row r="1813" spans="6:6" s="42" customFormat="1" x14ac:dyDescent="0.25">
      <c r="F1813" s="86"/>
    </row>
    <row r="1814" spans="6:6" s="42" customFormat="1" x14ac:dyDescent="0.25">
      <c r="F1814" s="86"/>
    </row>
    <row r="1815" spans="6:6" s="42" customFormat="1" x14ac:dyDescent="0.25">
      <c r="F1815" s="86"/>
    </row>
    <row r="1816" spans="6:6" s="42" customFormat="1" x14ac:dyDescent="0.25">
      <c r="F1816" s="86"/>
    </row>
    <row r="1817" spans="6:6" s="42" customFormat="1" x14ac:dyDescent="0.25">
      <c r="F1817" s="86"/>
    </row>
    <row r="1818" spans="6:6" s="42" customFormat="1" x14ac:dyDescent="0.25">
      <c r="F1818" s="86"/>
    </row>
    <row r="1819" spans="6:6" s="42" customFormat="1" x14ac:dyDescent="0.25">
      <c r="F1819" s="86"/>
    </row>
    <row r="1820" spans="6:6" s="42" customFormat="1" x14ac:dyDescent="0.25">
      <c r="F1820" s="86"/>
    </row>
    <row r="1821" spans="6:6" s="42" customFormat="1" x14ac:dyDescent="0.25">
      <c r="F1821" s="86"/>
    </row>
    <row r="1822" spans="6:6" s="42" customFormat="1" x14ac:dyDescent="0.25">
      <c r="F1822" s="86"/>
    </row>
    <row r="1823" spans="6:6" s="42" customFormat="1" x14ac:dyDescent="0.25">
      <c r="F1823" s="86"/>
    </row>
    <row r="1824" spans="6:6" s="42" customFormat="1" x14ac:dyDescent="0.25">
      <c r="F1824" s="86"/>
    </row>
    <row r="1825" spans="6:6" s="42" customFormat="1" x14ac:dyDescent="0.25">
      <c r="F1825" s="86"/>
    </row>
    <row r="1826" spans="6:6" s="42" customFormat="1" x14ac:dyDescent="0.25">
      <c r="F1826" s="86"/>
    </row>
    <row r="1827" spans="6:6" s="42" customFormat="1" x14ac:dyDescent="0.25">
      <c r="F1827" s="86"/>
    </row>
    <row r="1828" spans="6:6" s="42" customFormat="1" x14ac:dyDescent="0.25">
      <c r="F1828" s="86"/>
    </row>
    <row r="1829" spans="6:6" s="42" customFormat="1" x14ac:dyDescent="0.25">
      <c r="F1829" s="86"/>
    </row>
    <row r="1830" spans="6:6" s="42" customFormat="1" x14ac:dyDescent="0.25">
      <c r="F1830" s="86"/>
    </row>
    <row r="1831" spans="6:6" s="42" customFormat="1" x14ac:dyDescent="0.25">
      <c r="F1831" s="86"/>
    </row>
    <row r="1832" spans="6:6" s="42" customFormat="1" x14ac:dyDescent="0.25">
      <c r="F1832" s="86"/>
    </row>
    <row r="1833" spans="6:6" s="42" customFormat="1" x14ac:dyDescent="0.25">
      <c r="F1833" s="86"/>
    </row>
    <row r="1834" spans="6:6" s="42" customFormat="1" x14ac:dyDescent="0.25">
      <c r="F1834" s="86"/>
    </row>
    <row r="1835" spans="6:6" s="42" customFormat="1" x14ac:dyDescent="0.25">
      <c r="F1835" s="86"/>
    </row>
    <row r="1836" spans="6:6" s="42" customFormat="1" x14ac:dyDescent="0.25">
      <c r="F1836" s="86"/>
    </row>
    <row r="1837" spans="6:6" s="42" customFormat="1" x14ac:dyDescent="0.25">
      <c r="F1837" s="86"/>
    </row>
    <row r="1838" spans="6:6" s="42" customFormat="1" x14ac:dyDescent="0.25">
      <c r="F1838" s="86"/>
    </row>
    <row r="1839" spans="6:6" s="42" customFormat="1" x14ac:dyDescent="0.25">
      <c r="F1839" s="86"/>
    </row>
    <row r="1840" spans="6:6" s="42" customFormat="1" x14ac:dyDescent="0.25">
      <c r="F1840" s="86"/>
    </row>
    <row r="1841" spans="6:6" s="42" customFormat="1" x14ac:dyDescent="0.25">
      <c r="F1841" s="86"/>
    </row>
    <row r="1842" spans="6:6" s="42" customFormat="1" x14ac:dyDescent="0.25">
      <c r="F1842" s="86"/>
    </row>
    <row r="1843" spans="6:6" s="42" customFormat="1" x14ac:dyDescent="0.25">
      <c r="F1843" s="86"/>
    </row>
    <row r="1844" spans="6:6" s="42" customFormat="1" x14ac:dyDescent="0.25">
      <c r="F1844" s="86"/>
    </row>
    <row r="1845" spans="6:6" s="42" customFormat="1" x14ac:dyDescent="0.25">
      <c r="F1845" s="86"/>
    </row>
    <row r="1846" spans="6:6" s="42" customFormat="1" x14ac:dyDescent="0.25">
      <c r="F1846" s="86"/>
    </row>
    <row r="1847" spans="6:6" s="42" customFormat="1" x14ac:dyDescent="0.25">
      <c r="F1847" s="86"/>
    </row>
    <row r="1848" spans="6:6" s="42" customFormat="1" x14ac:dyDescent="0.25">
      <c r="F1848" s="86"/>
    </row>
    <row r="1849" spans="6:6" s="42" customFormat="1" x14ac:dyDescent="0.25">
      <c r="F1849" s="86"/>
    </row>
    <row r="1850" spans="6:6" s="42" customFormat="1" x14ac:dyDescent="0.25">
      <c r="F1850" s="86"/>
    </row>
    <row r="1851" spans="6:6" s="42" customFormat="1" x14ac:dyDescent="0.25">
      <c r="F1851" s="86"/>
    </row>
    <row r="1852" spans="6:6" s="42" customFormat="1" x14ac:dyDescent="0.25">
      <c r="F1852" s="86"/>
    </row>
    <row r="1853" spans="6:6" s="42" customFormat="1" x14ac:dyDescent="0.25">
      <c r="F1853" s="86"/>
    </row>
    <row r="1854" spans="6:6" s="42" customFormat="1" x14ac:dyDescent="0.25">
      <c r="F1854" s="86"/>
    </row>
    <row r="1855" spans="6:6" s="42" customFormat="1" x14ac:dyDescent="0.25">
      <c r="F1855" s="86"/>
    </row>
    <row r="1856" spans="6:6" s="42" customFormat="1" x14ac:dyDescent="0.25">
      <c r="F1856" s="86"/>
    </row>
    <row r="1857" spans="6:6" s="42" customFormat="1" x14ac:dyDescent="0.25">
      <c r="F1857" s="86"/>
    </row>
    <row r="1858" spans="6:6" s="42" customFormat="1" x14ac:dyDescent="0.25">
      <c r="F1858" s="86"/>
    </row>
    <row r="1859" spans="6:6" s="42" customFormat="1" x14ac:dyDescent="0.25">
      <c r="F1859" s="86"/>
    </row>
    <row r="1860" spans="6:6" s="42" customFormat="1" x14ac:dyDescent="0.25">
      <c r="F1860" s="86"/>
    </row>
    <row r="1861" spans="6:6" s="42" customFormat="1" x14ac:dyDescent="0.25">
      <c r="F1861" s="86"/>
    </row>
    <row r="1862" spans="6:6" s="42" customFormat="1" x14ac:dyDescent="0.25">
      <c r="F1862" s="86"/>
    </row>
    <row r="1863" spans="6:6" s="42" customFormat="1" x14ac:dyDescent="0.25">
      <c r="F1863" s="86"/>
    </row>
    <row r="1864" spans="6:6" s="42" customFormat="1" x14ac:dyDescent="0.25">
      <c r="F1864" s="86"/>
    </row>
    <row r="1865" spans="6:6" s="42" customFormat="1" x14ac:dyDescent="0.25">
      <c r="F1865" s="86"/>
    </row>
    <row r="1866" spans="6:6" s="42" customFormat="1" x14ac:dyDescent="0.25">
      <c r="F1866" s="86"/>
    </row>
    <row r="1867" spans="6:6" s="42" customFormat="1" x14ac:dyDescent="0.25">
      <c r="F1867" s="86"/>
    </row>
    <row r="1868" spans="6:6" s="42" customFormat="1" x14ac:dyDescent="0.25">
      <c r="F1868" s="86"/>
    </row>
    <row r="1869" spans="6:6" s="42" customFormat="1" x14ac:dyDescent="0.25">
      <c r="F1869" s="86"/>
    </row>
    <row r="1870" spans="6:6" s="42" customFormat="1" x14ac:dyDescent="0.25">
      <c r="F1870" s="86"/>
    </row>
    <row r="1871" spans="6:6" s="42" customFormat="1" x14ac:dyDescent="0.25">
      <c r="F1871" s="86"/>
    </row>
    <row r="1872" spans="6:6" s="42" customFormat="1" x14ac:dyDescent="0.25">
      <c r="F1872" s="86"/>
    </row>
    <row r="1873" spans="6:6" s="42" customFormat="1" x14ac:dyDescent="0.25">
      <c r="F1873" s="86"/>
    </row>
    <row r="1874" spans="6:6" s="42" customFormat="1" x14ac:dyDescent="0.25">
      <c r="F1874" s="86"/>
    </row>
    <row r="1875" spans="6:6" s="42" customFormat="1" x14ac:dyDescent="0.25">
      <c r="F1875" s="86"/>
    </row>
    <row r="1876" spans="6:6" s="42" customFormat="1" x14ac:dyDescent="0.25">
      <c r="F1876" s="86"/>
    </row>
    <row r="1877" spans="6:6" s="42" customFormat="1" x14ac:dyDescent="0.25">
      <c r="F1877" s="86"/>
    </row>
    <row r="1878" spans="6:6" s="42" customFormat="1" x14ac:dyDescent="0.25">
      <c r="F1878" s="86"/>
    </row>
    <row r="1879" spans="6:6" s="42" customFormat="1" x14ac:dyDescent="0.25">
      <c r="F1879" s="86"/>
    </row>
    <row r="1880" spans="6:6" s="42" customFormat="1" x14ac:dyDescent="0.25">
      <c r="F1880" s="86"/>
    </row>
    <row r="1881" spans="6:6" s="42" customFormat="1" x14ac:dyDescent="0.25">
      <c r="F1881" s="86"/>
    </row>
    <row r="1882" spans="6:6" s="42" customFormat="1" x14ac:dyDescent="0.25">
      <c r="F1882" s="86"/>
    </row>
    <row r="1883" spans="6:6" s="42" customFormat="1" x14ac:dyDescent="0.25">
      <c r="F1883" s="86"/>
    </row>
    <row r="1884" spans="6:6" s="42" customFormat="1" x14ac:dyDescent="0.25">
      <c r="F1884" s="86"/>
    </row>
    <row r="1885" spans="6:6" s="42" customFormat="1" x14ac:dyDescent="0.25">
      <c r="F1885" s="86"/>
    </row>
    <row r="1886" spans="6:6" s="42" customFormat="1" x14ac:dyDescent="0.25">
      <c r="F1886" s="86"/>
    </row>
    <row r="1887" spans="6:6" s="42" customFormat="1" x14ac:dyDescent="0.25">
      <c r="F1887" s="86"/>
    </row>
    <row r="1888" spans="6:6" s="42" customFormat="1" x14ac:dyDescent="0.25">
      <c r="F1888" s="86"/>
    </row>
    <row r="1889" spans="6:6" s="42" customFormat="1" x14ac:dyDescent="0.25">
      <c r="F1889" s="86"/>
    </row>
    <row r="1890" spans="6:6" s="42" customFormat="1" x14ac:dyDescent="0.25">
      <c r="F1890" s="86"/>
    </row>
    <row r="1891" spans="6:6" s="42" customFormat="1" x14ac:dyDescent="0.25">
      <c r="F1891" s="86"/>
    </row>
    <row r="1892" spans="6:6" s="42" customFormat="1" x14ac:dyDescent="0.25">
      <c r="F1892" s="86"/>
    </row>
    <row r="1893" spans="6:6" s="42" customFormat="1" x14ac:dyDescent="0.25">
      <c r="F1893" s="86"/>
    </row>
    <row r="1894" spans="6:6" s="42" customFormat="1" x14ac:dyDescent="0.25">
      <c r="F1894" s="86"/>
    </row>
    <row r="1895" spans="6:6" s="42" customFormat="1" x14ac:dyDescent="0.25">
      <c r="F1895" s="86"/>
    </row>
    <row r="1896" spans="6:6" s="42" customFormat="1" x14ac:dyDescent="0.25">
      <c r="F1896" s="86"/>
    </row>
    <row r="1897" spans="6:6" s="42" customFormat="1" x14ac:dyDescent="0.25">
      <c r="F1897" s="86"/>
    </row>
    <row r="1898" spans="6:6" s="42" customFormat="1" x14ac:dyDescent="0.25">
      <c r="F1898" s="86"/>
    </row>
    <row r="1899" spans="6:6" s="42" customFormat="1" x14ac:dyDescent="0.25">
      <c r="F1899" s="86"/>
    </row>
    <row r="1900" spans="6:6" s="42" customFormat="1" x14ac:dyDescent="0.25">
      <c r="F1900" s="86"/>
    </row>
    <row r="1901" spans="6:6" s="42" customFormat="1" x14ac:dyDescent="0.25">
      <c r="F1901" s="86"/>
    </row>
    <row r="1902" spans="6:6" s="42" customFormat="1" x14ac:dyDescent="0.25">
      <c r="F1902" s="86"/>
    </row>
    <row r="1903" spans="6:6" s="42" customFormat="1" x14ac:dyDescent="0.25">
      <c r="F1903" s="86"/>
    </row>
    <row r="1904" spans="6:6" s="42" customFormat="1" x14ac:dyDescent="0.25">
      <c r="F1904" s="86"/>
    </row>
    <row r="1905" spans="6:6" s="42" customFormat="1" x14ac:dyDescent="0.25">
      <c r="F1905" s="86"/>
    </row>
    <row r="1906" spans="6:6" s="42" customFormat="1" x14ac:dyDescent="0.25">
      <c r="F1906" s="86"/>
    </row>
    <row r="1907" spans="6:6" s="42" customFormat="1" x14ac:dyDescent="0.25">
      <c r="F1907" s="86"/>
    </row>
    <row r="1908" spans="6:6" s="42" customFormat="1" x14ac:dyDescent="0.25">
      <c r="F1908" s="86"/>
    </row>
    <row r="1909" spans="6:6" s="42" customFormat="1" x14ac:dyDescent="0.25">
      <c r="F1909" s="86"/>
    </row>
    <row r="1910" spans="6:6" s="42" customFormat="1" x14ac:dyDescent="0.25">
      <c r="F1910" s="86"/>
    </row>
    <row r="1911" spans="6:6" s="42" customFormat="1" x14ac:dyDescent="0.25">
      <c r="F1911" s="86"/>
    </row>
    <row r="1912" spans="6:6" s="42" customFormat="1" x14ac:dyDescent="0.25">
      <c r="F1912" s="86"/>
    </row>
    <row r="1913" spans="6:6" s="42" customFormat="1" x14ac:dyDescent="0.25">
      <c r="F1913" s="86"/>
    </row>
    <row r="1914" spans="6:6" s="42" customFormat="1" x14ac:dyDescent="0.25">
      <c r="F1914" s="86"/>
    </row>
    <row r="1915" spans="6:6" s="42" customFormat="1" x14ac:dyDescent="0.25">
      <c r="F1915" s="86"/>
    </row>
    <row r="1916" spans="6:6" s="42" customFormat="1" x14ac:dyDescent="0.25">
      <c r="F1916" s="86"/>
    </row>
    <row r="1917" spans="6:6" s="42" customFormat="1" x14ac:dyDescent="0.25">
      <c r="F1917" s="86"/>
    </row>
    <row r="1918" spans="6:6" s="42" customFormat="1" x14ac:dyDescent="0.25">
      <c r="F1918" s="86"/>
    </row>
    <row r="1919" spans="6:6" s="42" customFormat="1" x14ac:dyDescent="0.25">
      <c r="F1919" s="86"/>
    </row>
    <row r="1920" spans="6:6" s="42" customFormat="1" x14ac:dyDescent="0.25">
      <c r="F1920" s="86"/>
    </row>
    <row r="1921" spans="6:6" s="42" customFormat="1" x14ac:dyDescent="0.25">
      <c r="F1921" s="86"/>
    </row>
    <row r="1922" spans="6:6" s="42" customFormat="1" x14ac:dyDescent="0.25">
      <c r="F1922" s="86"/>
    </row>
    <row r="1923" spans="6:6" s="42" customFormat="1" x14ac:dyDescent="0.25">
      <c r="F1923" s="86"/>
    </row>
    <row r="1924" spans="6:6" s="42" customFormat="1" x14ac:dyDescent="0.25">
      <c r="F1924" s="86"/>
    </row>
    <row r="1925" spans="6:6" s="42" customFormat="1" x14ac:dyDescent="0.25">
      <c r="F1925" s="86"/>
    </row>
    <row r="1926" spans="6:6" s="42" customFormat="1" x14ac:dyDescent="0.25">
      <c r="F1926" s="86"/>
    </row>
    <row r="1927" spans="6:6" s="42" customFormat="1" x14ac:dyDescent="0.25">
      <c r="F1927" s="86"/>
    </row>
    <row r="1928" spans="6:6" s="42" customFormat="1" x14ac:dyDescent="0.25">
      <c r="F1928" s="86"/>
    </row>
    <row r="1929" spans="6:6" s="42" customFormat="1" x14ac:dyDescent="0.25">
      <c r="F1929" s="86"/>
    </row>
    <row r="1930" spans="6:6" s="42" customFormat="1" x14ac:dyDescent="0.25">
      <c r="F1930" s="86"/>
    </row>
    <row r="1931" spans="6:6" s="42" customFormat="1" x14ac:dyDescent="0.25">
      <c r="F1931" s="86"/>
    </row>
    <row r="1932" spans="6:6" s="42" customFormat="1" x14ac:dyDescent="0.25">
      <c r="F1932" s="86"/>
    </row>
    <row r="1933" spans="6:6" s="42" customFormat="1" x14ac:dyDescent="0.25">
      <c r="F1933" s="86"/>
    </row>
    <row r="1934" spans="6:6" s="42" customFormat="1" x14ac:dyDescent="0.25">
      <c r="F1934" s="86"/>
    </row>
    <row r="1935" spans="6:6" s="42" customFormat="1" x14ac:dyDescent="0.25">
      <c r="F1935" s="86"/>
    </row>
    <row r="1936" spans="6:6" s="42" customFormat="1" x14ac:dyDescent="0.25">
      <c r="F1936" s="86"/>
    </row>
    <row r="1937" spans="6:6" s="42" customFormat="1" x14ac:dyDescent="0.25">
      <c r="F1937" s="86"/>
    </row>
    <row r="1938" spans="6:6" s="42" customFormat="1" x14ac:dyDescent="0.25">
      <c r="F1938" s="86"/>
    </row>
    <row r="1939" spans="6:6" s="42" customFormat="1" x14ac:dyDescent="0.25">
      <c r="F1939" s="86"/>
    </row>
    <row r="1940" spans="6:6" s="42" customFormat="1" x14ac:dyDescent="0.25">
      <c r="F1940" s="86"/>
    </row>
    <row r="1941" spans="6:6" s="42" customFormat="1" x14ac:dyDescent="0.25">
      <c r="F1941" s="86"/>
    </row>
    <row r="1942" spans="6:6" s="42" customFormat="1" x14ac:dyDescent="0.25">
      <c r="F1942" s="86"/>
    </row>
    <row r="1943" spans="6:6" s="42" customFormat="1" x14ac:dyDescent="0.25">
      <c r="F1943" s="86"/>
    </row>
    <row r="1944" spans="6:6" s="42" customFormat="1" x14ac:dyDescent="0.25">
      <c r="F1944" s="86"/>
    </row>
    <row r="1945" spans="6:6" s="42" customFormat="1" x14ac:dyDescent="0.25">
      <c r="F1945" s="86"/>
    </row>
    <row r="1946" spans="6:6" s="42" customFormat="1" x14ac:dyDescent="0.25">
      <c r="F1946" s="86"/>
    </row>
    <row r="1947" spans="6:6" s="42" customFormat="1" x14ac:dyDescent="0.25">
      <c r="F1947" s="86"/>
    </row>
    <row r="1948" spans="6:6" s="42" customFormat="1" x14ac:dyDescent="0.25">
      <c r="F1948" s="86"/>
    </row>
    <row r="1949" spans="6:6" s="42" customFormat="1" x14ac:dyDescent="0.25">
      <c r="F1949" s="86"/>
    </row>
    <row r="1950" spans="6:6" s="42" customFormat="1" x14ac:dyDescent="0.25">
      <c r="F1950" s="86"/>
    </row>
    <row r="1951" spans="6:6" s="42" customFormat="1" x14ac:dyDescent="0.25">
      <c r="F1951" s="86"/>
    </row>
    <row r="1952" spans="6:6" s="42" customFormat="1" x14ac:dyDescent="0.25">
      <c r="F1952" s="86"/>
    </row>
    <row r="1953" spans="6:6" s="42" customFormat="1" x14ac:dyDescent="0.25">
      <c r="F1953" s="86"/>
    </row>
    <row r="1954" spans="6:6" s="42" customFormat="1" x14ac:dyDescent="0.25">
      <c r="F1954" s="86"/>
    </row>
    <row r="1955" spans="6:6" s="42" customFormat="1" x14ac:dyDescent="0.25">
      <c r="F1955" s="86"/>
    </row>
    <row r="1956" spans="6:6" s="42" customFormat="1" x14ac:dyDescent="0.25">
      <c r="F1956" s="86"/>
    </row>
    <row r="1957" spans="6:6" s="42" customFormat="1" x14ac:dyDescent="0.25">
      <c r="F1957" s="86"/>
    </row>
    <row r="1958" spans="6:6" s="42" customFormat="1" x14ac:dyDescent="0.25">
      <c r="F1958" s="86"/>
    </row>
    <row r="1959" spans="6:6" s="42" customFormat="1" x14ac:dyDescent="0.25">
      <c r="F1959" s="86"/>
    </row>
    <row r="1960" spans="6:6" s="42" customFormat="1" x14ac:dyDescent="0.25">
      <c r="F1960" s="86"/>
    </row>
    <row r="1961" spans="6:6" s="42" customFormat="1" x14ac:dyDescent="0.25">
      <c r="F1961" s="86"/>
    </row>
    <row r="1962" spans="6:6" s="42" customFormat="1" x14ac:dyDescent="0.25">
      <c r="F1962" s="86"/>
    </row>
    <row r="1963" spans="6:6" s="42" customFormat="1" x14ac:dyDescent="0.25">
      <c r="F1963" s="86"/>
    </row>
    <row r="1964" spans="6:6" s="42" customFormat="1" x14ac:dyDescent="0.25">
      <c r="F1964" s="86"/>
    </row>
    <row r="1965" spans="6:6" s="42" customFormat="1" x14ac:dyDescent="0.25">
      <c r="F1965" s="86"/>
    </row>
    <row r="1966" spans="6:6" s="42" customFormat="1" x14ac:dyDescent="0.25">
      <c r="F1966" s="86"/>
    </row>
    <row r="1967" spans="6:6" s="42" customFormat="1" x14ac:dyDescent="0.25">
      <c r="F1967" s="86"/>
    </row>
    <row r="1968" spans="6:6" s="42" customFormat="1" x14ac:dyDescent="0.25">
      <c r="F1968" s="86"/>
    </row>
    <row r="1969" spans="6:6" s="42" customFormat="1" x14ac:dyDescent="0.25">
      <c r="F1969" s="86"/>
    </row>
    <row r="1970" spans="6:6" s="42" customFormat="1" x14ac:dyDescent="0.25">
      <c r="F1970" s="86"/>
    </row>
    <row r="1971" spans="6:6" s="42" customFormat="1" x14ac:dyDescent="0.25">
      <c r="F1971" s="86"/>
    </row>
    <row r="1972" spans="6:6" s="42" customFormat="1" x14ac:dyDescent="0.25">
      <c r="F1972" s="86"/>
    </row>
    <row r="1973" spans="6:6" s="42" customFormat="1" x14ac:dyDescent="0.25">
      <c r="F1973" s="86"/>
    </row>
    <row r="1974" spans="6:6" s="42" customFormat="1" x14ac:dyDescent="0.25">
      <c r="F1974" s="86"/>
    </row>
    <row r="1975" spans="6:6" s="42" customFormat="1" x14ac:dyDescent="0.25">
      <c r="F1975" s="86"/>
    </row>
    <row r="1976" spans="6:6" s="42" customFormat="1" x14ac:dyDescent="0.25">
      <c r="F1976" s="86"/>
    </row>
    <row r="1977" spans="6:6" s="42" customFormat="1" x14ac:dyDescent="0.25">
      <c r="F1977" s="86"/>
    </row>
    <row r="1978" spans="6:6" s="42" customFormat="1" x14ac:dyDescent="0.25">
      <c r="F1978" s="86"/>
    </row>
    <row r="1979" spans="6:6" s="42" customFormat="1" x14ac:dyDescent="0.25">
      <c r="F1979" s="86"/>
    </row>
    <row r="1980" spans="6:6" s="42" customFormat="1" x14ac:dyDescent="0.25">
      <c r="F1980" s="86"/>
    </row>
    <row r="1981" spans="6:6" s="42" customFormat="1" x14ac:dyDescent="0.25">
      <c r="F1981" s="86"/>
    </row>
    <row r="1982" spans="6:6" s="42" customFormat="1" x14ac:dyDescent="0.25">
      <c r="F1982" s="86"/>
    </row>
    <row r="1983" spans="6:6" s="42" customFormat="1" x14ac:dyDescent="0.25">
      <c r="F1983" s="86"/>
    </row>
    <row r="1984" spans="6:6" s="42" customFormat="1" x14ac:dyDescent="0.25">
      <c r="F1984" s="86"/>
    </row>
    <row r="1985" spans="6:6" s="42" customFormat="1" x14ac:dyDescent="0.25">
      <c r="F1985" s="86"/>
    </row>
    <row r="1986" spans="6:6" s="42" customFormat="1" x14ac:dyDescent="0.25">
      <c r="F1986" s="86"/>
    </row>
    <row r="1987" spans="6:6" s="42" customFormat="1" x14ac:dyDescent="0.25">
      <c r="F1987" s="86"/>
    </row>
    <row r="1988" spans="6:6" s="42" customFormat="1" x14ac:dyDescent="0.25">
      <c r="F1988" s="86"/>
    </row>
    <row r="1989" spans="6:6" s="42" customFormat="1" x14ac:dyDescent="0.25">
      <c r="F1989" s="86"/>
    </row>
    <row r="1990" spans="6:6" s="42" customFormat="1" x14ac:dyDescent="0.25">
      <c r="F1990" s="86"/>
    </row>
    <row r="1991" spans="6:6" s="42" customFormat="1" x14ac:dyDescent="0.25">
      <c r="F1991" s="86"/>
    </row>
    <row r="1992" spans="6:6" s="42" customFormat="1" x14ac:dyDescent="0.25">
      <c r="F1992" s="86"/>
    </row>
    <row r="1993" spans="6:6" s="42" customFormat="1" x14ac:dyDescent="0.25">
      <c r="F1993" s="86"/>
    </row>
    <row r="1994" spans="6:6" s="42" customFormat="1" x14ac:dyDescent="0.25">
      <c r="F1994" s="86"/>
    </row>
    <row r="1995" spans="6:6" s="42" customFormat="1" x14ac:dyDescent="0.25">
      <c r="F1995" s="86"/>
    </row>
    <row r="1996" spans="6:6" s="42" customFormat="1" x14ac:dyDescent="0.25">
      <c r="F1996" s="86"/>
    </row>
    <row r="1997" spans="6:6" s="42" customFormat="1" x14ac:dyDescent="0.25">
      <c r="F1997" s="86"/>
    </row>
    <row r="1998" spans="6:6" s="42" customFormat="1" x14ac:dyDescent="0.25">
      <c r="F1998" s="86"/>
    </row>
    <row r="1999" spans="6:6" s="42" customFormat="1" x14ac:dyDescent="0.25">
      <c r="F1999" s="86"/>
    </row>
    <row r="2000" spans="6:6" s="42" customFormat="1" x14ac:dyDescent="0.25">
      <c r="F2000" s="86"/>
    </row>
    <row r="2001" spans="6:6" s="42" customFormat="1" x14ac:dyDescent="0.25">
      <c r="F2001" s="86"/>
    </row>
    <row r="2002" spans="6:6" s="42" customFormat="1" x14ac:dyDescent="0.25">
      <c r="F2002" s="86"/>
    </row>
    <row r="2003" spans="6:6" s="42" customFormat="1" x14ac:dyDescent="0.25">
      <c r="F2003" s="86"/>
    </row>
    <row r="2004" spans="6:6" s="42" customFormat="1" x14ac:dyDescent="0.25">
      <c r="F2004" s="86"/>
    </row>
    <row r="2005" spans="6:6" s="42" customFormat="1" x14ac:dyDescent="0.25">
      <c r="F2005" s="86"/>
    </row>
    <row r="2006" spans="6:6" s="42" customFormat="1" x14ac:dyDescent="0.25">
      <c r="F2006" s="86"/>
    </row>
    <row r="2007" spans="6:6" s="42" customFormat="1" x14ac:dyDescent="0.25">
      <c r="F2007" s="86"/>
    </row>
    <row r="2008" spans="6:6" s="42" customFormat="1" x14ac:dyDescent="0.25">
      <c r="F2008" s="86"/>
    </row>
    <row r="2009" spans="6:6" s="42" customFormat="1" x14ac:dyDescent="0.25">
      <c r="F2009" s="86"/>
    </row>
    <row r="2010" spans="6:6" s="42" customFormat="1" x14ac:dyDescent="0.25">
      <c r="F2010" s="86"/>
    </row>
    <row r="2011" spans="6:6" s="42" customFormat="1" x14ac:dyDescent="0.25">
      <c r="F2011" s="86"/>
    </row>
    <row r="2012" spans="6:6" s="42" customFormat="1" x14ac:dyDescent="0.25">
      <c r="F2012" s="86"/>
    </row>
    <row r="2013" spans="6:6" s="42" customFormat="1" x14ac:dyDescent="0.25">
      <c r="F2013" s="86"/>
    </row>
    <row r="2014" spans="6:6" s="42" customFormat="1" x14ac:dyDescent="0.25">
      <c r="F2014" s="86"/>
    </row>
    <row r="2015" spans="6:6" s="42" customFormat="1" x14ac:dyDescent="0.25">
      <c r="F2015" s="86"/>
    </row>
    <row r="2016" spans="6:6" s="42" customFormat="1" x14ac:dyDescent="0.25">
      <c r="F2016" s="86"/>
    </row>
    <row r="2017" spans="6:6" s="42" customFormat="1" x14ac:dyDescent="0.25">
      <c r="F2017" s="86"/>
    </row>
    <row r="2018" spans="6:6" s="42" customFormat="1" x14ac:dyDescent="0.25">
      <c r="F2018" s="86"/>
    </row>
    <row r="2019" spans="6:6" s="42" customFormat="1" x14ac:dyDescent="0.25">
      <c r="F2019" s="86"/>
    </row>
    <row r="2020" spans="6:6" s="42" customFormat="1" x14ac:dyDescent="0.25">
      <c r="F2020" s="86"/>
    </row>
    <row r="2021" spans="6:6" s="42" customFormat="1" x14ac:dyDescent="0.25">
      <c r="F2021" s="86"/>
    </row>
    <row r="2022" spans="6:6" s="42" customFormat="1" x14ac:dyDescent="0.25">
      <c r="F2022" s="86"/>
    </row>
    <row r="2023" spans="6:6" s="42" customFormat="1" x14ac:dyDescent="0.25">
      <c r="F2023" s="86"/>
    </row>
    <row r="2024" spans="6:6" s="42" customFormat="1" x14ac:dyDescent="0.25">
      <c r="F2024" s="86"/>
    </row>
    <row r="2025" spans="6:6" s="42" customFormat="1" x14ac:dyDescent="0.25">
      <c r="F2025" s="86"/>
    </row>
    <row r="2026" spans="6:6" s="42" customFormat="1" x14ac:dyDescent="0.25">
      <c r="F2026" s="86"/>
    </row>
    <row r="2027" spans="6:6" s="42" customFormat="1" x14ac:dyDescent="0.25">
      <c r="F2027" s="86"/>
    </row>
    <row r="2028" spans="6:6" s="42" customFormat="1" x14ac:dyDescent="0.25">
      <c r="F2028" s="86"/>
    </row>
    <row r="2029" spans="6:6" s="42" customFormat="1" x14ac:dyDescent="0.25">
      <c r="F2029" s="86"/>
    </row>
    <row r="2030" spans="6:6" s="42" customFormat="1" x14ac:dyDescent="0.25">
      <c r="F2030" s="86"/>
    </row>
    <row r="2031" spans="6:6" s="42" customFormat="1" x14ac:dyDescent="0.25">
      <c r="F2031" s="86"/>
    </row>
    <row r="2032" spans="6:6" s="42" customFormat="1" x14ac:dyDescent="0.25">
      <c r="F2032" s="86"/>
    </row>
    <row r="2033" spans="6:6" s="42" customFormat="1" x14ac:dyDescent="0.25">
      <c r="F2033" s="86"/>
    </row>
    <row r="2034" spans="6:6" s="42" customFormat="1" x14ac:dyDescent="0.25">
      <c r="F2034" s="86"/>
    </row>
    <row r="2035" spans="6:6" s="42" customFormat="1" x14ac:dyDescent="0.25">
      <c r="F2035" s="86"/>
    </row>
    <row r="2036" spans="6:6" s="42" customFormat="1" x14ac:dyDescent="0.25">
      <c r="F2036" s="86"/>
    </row>
    <row r="2037" spans="6:6" s="42" customFormat="1" x14ac:dyDescent="0.25">
      <c r="F2037" s="86"/>
    </row>
    <row r="2038" spans="6:6" s="42" customFormat="1" x14ac:dyDescent="0.25">
      <c r="F2038" s="86"/>
    </row>
    <row r="2039" spans="6:6" s="42" customFormat="1" x14ac:dyDescent="0.25">
      <c r="F2039" s="86"/>
    </row>
    <row r="2040" spans="6:6" s="42" customFormat="1" x14ac:dyDescent="0.25">
      <c r="F2040" s="86"/>
    </row>
    <row r="2041" spans="6:6" s="42" customFormat="1" x14ac:dyDescent="0.25">
      <c r="F2041" s="86"/>
    </row>
    <row r="2042" spans="6:6" s="42" customFormat="1" x14ac:dyDescent="0.25">
      <c r="F2042" s="86"/>
    </row>
    <row r="2043" spans="6:6" s="42" customFormat="1" x14ac:dyDescent="0.25">
      <c r="F2043" s="86"/>
    </row>
    <row r="2044" spans="6:6" s="42" customFormat="1" x14ac:dyDescent="0.25">
      <c r="F2044" s="86"/>
    </row>
    <row r="2045" spans="6:6" s="42" customFormat="1" x14ac:dyDescent="0.25">
      <c r="F2045" s="86"/>
    </row>
    <row r="2046" spans="6:6" s="42" customFormat="1" x14ac:dyDescent="0.25">
      <c r="F2046" s="86"/>
    </row>
    <row r="2047" spans="6:6" s="42" customFormat="1" x14ac:dyDescent="0.25">
      <c r="F2047" s="86"/>
    </row>
    <row r="2048" spans="6:6" s="42" customFormat="1" x14ac:dyDescent="0.25">
      <c r="F2048" s="86"/>
    </row>
    <row r="2049" spans="6:6" s="42" customFormat="1" x14ac:dyDescent="0.25">
      <c r="F2049" s="86"/>
    </row>
    <row r="2050" spans="6:6" s="42" customFormat="1" x14ac:dyDescent="0.25">
      <c r="F2050" s="86"/>
    </row>
    <row r="2051" spans="6:6" s="42" customFormat="1" x14ac:dyDescent="0.25">
      <c r="F2051" s="86"/>
    </row>
    <row r="2052" spans="6:6" s="42" customFormat="1" x14ac:dyDescent="0.25">
      <c r="F2052" s="86"/>
    </row>
    <row r="2053" spans="6:6" s="42" customFormat="1" x14ac:dyDescent="0.25">
      <c r="F2053" s="86"/>
    </row>
    <row r="2054" spans="6:6" s="42" customFormat="1" x14ac:dyDescent="0.25">
      <c r="F2054" s="86"/>
    </row>
    <row r="2055" spans="6:6" s="42" customFormat="1" x14ac:dyDescent="0.25">
      <c r="F2055" s="86"/>
    </row>
    <row r="2056" spans="6:6" s="42" customFormat="1" x14ac:dyDescent="0.25">
      <c r="F2056" s="86"/>
    </row>
    <row r="2057" spans="6:6" s="42" customFormat="1" x14ac:dyDescent="0.25">
      <c r="F2057" s="86"/>
    </row>
    <row r="2058" spans="6:6" s="42" customFormat="1" x14ac:dyDescent="0.25">
      <c r="F2058" s="86"/>
    </row>
    <row r="2059" spans="6:6" s="42" customFormat="1" x14ac:dyDescent="0.25">
      <c r="F2059" s="86"/>
    </row>
    <row r="2060" spans="6:6" s="42" customFormat="1" x14ac:dyDescent="0.25">
      <c r="F2060" s="86"/>
    </row>
    <row r="2061" spans="6:6" s="42" customFormat="1" x14ac:dyDescent="0.25">
      <c r="F2061" s="86"/>
    </row>
    <row r="2062" spans="6:6" s="42" customFormat="1" x14ac:dyDescent="0.25">
      <c r="F2062" s="86"/>
    </row>
    <row r="2063" spans="6:6" s="42" customFormat="1" x14ac:dyDescent="0.25">
      <c r="F2063" s="86"/>
    </row>
    <row r="2064" spans="6:6" s="42" customFormat="1" x14ac:dyDescent="0.25">
      <c r="F2064" s="86"/>
    </row>
    <row r="2065" spans="6:6" s="42" customFormat="1" x14ac:dyDescent="0.25">
      <c r="F2065" s="86"/>
    </row>
    <row r="2066" spans="6:6" s="42" customFormat="1" x14ac:dyDescent="0.25">
      <c r="F2066" s="86"/>
    </row>
    <row r="2067" spans="6:6" s="42" customFormat="1" x14ac:dyDescent="0.25">
      <c r="F2067" s="86"/>
    </row>
    <row r="2068" spans="6:6" s="42" customFormat="1" x14ac:dyDescent="0.25">
      <c r="F2068" s="86"/>
    </row>
    <row r="2069" spans="6:6" s="42" customFormat="1" x14ac:dyDescent="0.25">
      <c r="F2069" s="86"/>
    </row>
    <row r="2070" spans="6:6" s="42" customFormat="1" x14ac:dyDescent="0.25">
      <c r="F2070" s="86"/>
    </row>
    <row r="2071" spans="6:6" s="42" customFormat="1" x14ac:dyDescent="0.25">
      <c r="F2071" s="86"/>
    </row>
    <row r="2072" spans="6:6" s="42" customFormat="1" x14ac:dyDescent="0.25">
      <c r="F2072" s="86"/>
    </row>
    <row r="2073" spans="6:6" s="42" customFormat="1" x14ac:dyDescent="0.25">
      <c r="F2073" s="86"/>
    </row>
    <row r="2074" spans="6:6" s="42" customFormat="1" x14ac:dyDescent="0.25">
      <c r="F2074" s="86"/>
    </row>
    <row r="2075" spans="6:6" s="42" customFormat="1" x14ac:dyDescent="0.25">
      <c r="F2075" s="86"/>
    </row>
    <row r="2076" spans="6:6" s="42" customFormat="1" x14ac:dyDescent="0.25">
      <c r="F2076" s="86"/>
    </row>
    <row r="2077" spans="6:6" s="42" customFormat="1" x14ac:dyDescent="0.25">
      <c r="F2077" s="86"/>
    </row>
    <row r="2078" spans="6:6" s="42" customFormat="1" x14ac:dyDescent="0.25">
      <c r="F2078" s="86"/>
    </row>
    <row r="2079" spans="6:6" s="42" customFormat="1" x14ac:dyDescent="0.25">
      <c r="F2079" s="86"/>
    </row>
    <row r="2080" spans="6:6" s="42" customFormat="1" x14ac:dyDescent="0.25">
      <c r="F2080" s="86"/>
    </row>
    <row r="2081" spans="6:6" s="42" customFormat="1" x14ac:dyDescent="0.25">
      <c r="F2081" s="86"/>
    </row>
    <row r="2082" spans="6:6" s="42" customFormat="1" x14ac:dyDescent="0.25">
      <c r="F2082" s="86"/>
    </row>
    <row r="2083" spans="6:6" s="42" customFormat="1" x14ac:dyDescent="0.25">
      <c r="F2083" s="86"/>
    </row>
    <row r="2084" spans="6:6" s="42" customFormat="1" x14ac:dyDescent="0.25">
      <c r="F2084" s="86"/>
    </row>
    <row r="2085" spans="6:6" s="42" customFormat="1" x14ac:dyDescent="0.25">
      <c r="F2085" s="86"/>
    </row>
    <row r="2086" spans="6:6" s="42" customFormat="1" x14ac:dyDescent="0.25">
      <c r="F2086" s="86"/>
    </row>
    <row r="2087" spans="6:6" s="42" customFormat="1" x14ac:dyDescent="0.25">
      <c r="F2087" s="86"/>
    </row>
    <row r="2088" spans="6:6" s="42" customFormat="1" x14ac:dyDescent="0.25">
      <c r="F2088" s="86"/>
    </row>
    <row r="2089" spans="6:6" s="42" customFormat="1" x14ac:dyDescent="0.25">
      <c r="F2089" s="86"/>
    </row>
    <row r="2090" spans="6:6" s="42" customFormat="1" x14ac:dyDescent="0.25">
      <c r="F2090" s="86"/>
    </row>
    <row r="2091" spans="6:6" s="42" customFormat="1" x14ac:dyDescent="0.25">
      <c r="F2091" s="86"/>
    </row>
    <row r="2092" spans="6:6" s="42" customFormat="1" x14ac:dyDescent="0.25">
      <c r="F2092" s="86"/>
    </row>
    <row r="2093" spans="6:6" s="42" customFormat="1" x14ac:dyDescent="0.25">
      <c r="F2093" s="86"/>
    </row>
    <row r="2094" spans="6:6" s="42" customFormat="1" x14ac:dyDescent="0.25">
      <c r="F2094" s="86"/>
    </row>
    <row r="2095" spans="6:6" s="42" customFormat="1" x14ac:dyDescent="0.25">
      <c r="F2095" s="86"/>
    </row>
    <row r="2096" spans="6:6" s="42" customFormat="1" x14ac:dyDescent="0.25">
      <c r="F2096" s="86"/>
    </row>
    <row r="2097" spans="6:6" s="42" customFormat="1" x14ac:dyDescent="0.25">
      <c r="F2097" s="86"/>
    </row>
    <row r="2098" spans="6:6" s="42" customFormat="1" x14ac:dyDescent="0.25">
      <c r="F2098" s="86"/>
    </row>
    <row r="2099" spans="6:6" s="42" customFormat="1" x14ac:dyDescent="0.25">
      <c r="F2099" s="86"/>
    </row>
    <row r="2100" spans="6:6" s="42" customFormat="1" x14ac:dyDescent="0.25">
      <c r="F2100" s="86"/>
    </row>
    <row r="2101" spans="6:6" s="42" customFormat="1" x14ac:dyDescent="0.25">
      <c r="F2101" s="86"/>
    </row>
    <row r="2102" spans="6:6" s="42" customFormat="1" x14ac:dyDescent="0.25">
      <c r="F2102" s="86"/>
    </row>
    <row r="2103" spans="6:6" s="42" customFormat="1" x14ac:dyDescent="0.25">
      <c r="F2103" s="86"/>
    </row>
    <row r="2104" spans="6:6" s="42" customFormat="1" x14ac:dyDescent="0.25">
      <c r="F2104" s="86"/>
    </row>
    <row r="2105" spans="6:6" s="42" customFormat="1" x14ac:dyDescent="0.25">
      <c r="F2105" s="86"/>
    </row>
    <row r="2106" spans="6:6" s="42" customFormat="1" x14ac:dyDescent="0.25">
      <c r="F2106" s="86"/>
    </row>
    <row r="2107" spans="6:6" s="42" customFormat="1" x14ac:dyDescent="0.25">
      <c r="F2107" s="86"/>
    </row>
    <row r="2108" spans="6:6" s="42" customFormat="1" x14ac:dyDescent="0.25">
      <c r="F2108" s="86"/>
    </row>
    <row r="2109" spans="6:6" s="42" customFormat="1" x14ac:dyDescent="0.25">
      <c r="F2109" s="86"/>
    </row>
    <row r="2110" spans="6:6" s="42" customFormat="1" x14ac:dyDescent="0.25">
      <c r="F2110" s="86"/>
    </row>
    <row r="2111" spans="6:6" s="42" customFormat="1" x14ac:dyDescent="0.25">
      <c r="F2111" s="86"/>
    </row>
    <row r="2112" spans="6:6" s="42" customFormat="1" x14ac:dyDescent="0.25">
      <c r="F2112" s="86"/>
    </row>
    <row r="2113" spans="6:6" s="42" customFormat="1" x14ac:dyDescent="0.25">
      <c r="F2113" s="86"/>
    </row>
    <row r="2114" spans="6:6" s="42" customFormat="1" x14ac:dyDescent="0.25">
      <c r="F2114" s="86"/>
    </row>
    <row r="2115" spans="6:6" s="42" customFormat="1" x14ac:dyDescent="0.25">
      <c r="F2115" s="86"/>
    </row>
    <row r="2116" spans="6:6" s="42" customFormat="1" x14ac:dyDescent="0.25">
      <c r="F2116" s="86"/>
    </row>
    <row r="2117" spans="6:6" s="42" customFormat="1" x14ac:dyDescent="0.25">
      <c r="F2117" s="86"/>
    </row>
    <row r="2118" spans="6:6" s="42" customFormat="1" x14ac:dyDescent="0.25">
      <c r="F2118" s="86"/>
    </row>
    <row r="2119" spans="6:6" s="42" customFormat="1" x14ac:dyDescent="0.25">
      <c r="F2119" s="86"/>
    </row>
    <row r="2120" spans="6:6" s="42" customFormat="1" x14ac:dyDescent="0.25">
      <c r="F2120" s="86"/>
    </row>
    <row r="2121" spans="6:6" s="42" customFormat="1" x14ac:dyDescent="0.25">
      <c r="F2121" s="86"/>
    </row>
    <row r="2122" spans="6:6" s="42" customFormat="1" x14ac:dyDescent="0.25">
      <c r="F2122" s="86"/>
    </row>
    <row r="2123" spans="6:6" s="42" customFormat="1" x14ac:dyDescent="0.25">
      <c r="F2123" s="86"/>
    </row>
    <row r="2124" spans="6:6" s="42" customFormat="1" x14ac:dyDescent="0.25">
      <c r="F2124" s="86"/>
    </row>
    <row r="2125" spans="6:6" s="42" customFormat="1" x14ac:dyDescent="0.25">
      <c r="F2125" s="86"/>
    </row>
    <row r="2126" spans="6:6" s="42" customFormat="1" x14ac:dyDescent="0.25">
      <c r="F2126" s="86"/>
    </row>
    <row r="2127" spans="6:6" s="42" customFormat="1" x14ac:dyDescent="0.25">
      <c r="F2127" s="86"/>
    </row>
    <row r="2128" spans="6:6" s="42" customFormat="1" x14ac:dyDescent="0.25">
      <c r="F2128" s="86"/>
    </row>
    <row r="2129" spans="6:6" s="42" customFormat="1" x14ac:dyDescent="0.25">
      <c r="F2129" s="86"/>
    </row>
    <row r="2130" spans="6:6" s="42" customFormat="1" x14ac:dyDescent="0.25">
      <c r="F2130" s="86"/>
    </row>
    <row r="2131" spans="6:6" s="42" customFormat="1" x14ac:dyDescent="0.25">
      <c r="F2131" s="86"/>
    </row>
    <row r="2132" spans="6:6" s="42" customFormat="1" x14ac:dyDescent="0.25">
      <c r="F2132" s="86"/>
    </row>
    <row r="2133" spans="6:6" s="42" customFormat="1" x14ac:dyDescent="0.25">
      <c r="F2133" s="86"/>
    </row>
    <row r="2134" spans="6:6" s="42" customFormat="1" x14ac:dyDescent="0.25">
      <c r="F2134" s="86"/>
    </row>
    <row r="2135" spans="6:6" s="42" customFormat="1" x14ac:dyDescent="0.25">
      <c r="F2135" s="86"/>
    </row>
    <row r="2136" spans="6:6" s="42" customFormat="1" x14ac:dyDescent="0.25">
      <c r="F2136" s="86"/>
    </row>
    <row r="2137" spans="6:6" s="42" customFormat="1" x14ac:dyDescent="0.25">
      <c r="F2137" s="86"/>
    </row>
    <row r="2138" spans="6:6" s="42" customFormat="1" x14ac:dyDescent="0.25">
      <c r="F2138" s="86"/>
    </row>
    <row r="2139" spans="6:6" s="42" customFormat="1" x14ac:dyDescent="0.25">
      <c r="F2139" s="86"/>
    </row>
    <row r="2140" spans="6:6" s="42" customFormat="1" x14ac:dyDescent="0.25">
      <c r="F2140" s="86"/>
    </row>
    <row r="2141" spans="6:6" s="42" customFormat="1" x14ac:dyDescent="0.25">
      <c r="F2141" s="86"/>
    </row>
    <row r="2142" spans="6:6" s="42" customFormat="1" x14ac:dyDescent="0.25">
      <c r="F2142" s="86"/>
    </row>
    <row r="2143" spans="6:6" s="42" customFormat="1" x14ac:dyDescent="0.25">
      <c r="F2143" s="86"/>
    </row>
    <row r="2144" spans="6:6" s="42" customFormat="1" x14ac:dyDescent="0.25">
      <c r="F2144" s="86"/>
    </row>
    <row r="2145" spans="6:6" s="42" customFormat="1" x14ac:dyDescent="0.25">
      <c r="F2145" s="86"/>
    </row>
    <row r="2146" spans="6:6" s="42" customFormat="1" x14ac:dyDescent="0.25">
      <c r="F2146" s="86"/>
    </row>
    <row r="2147" spans="6:6" s="42" customFormat="1" x14ac:dyDescent="0.25">
      <c r="F2147" s="86"/>
    </row>
    <row r="2148" spans="6:6" s="42" customFormat="1" x14ac:dyDescent="0.25">
      <c r="F2148" s="86"/>
    </row>
    <row r="2149" spans="6:6" s="42" customFormat="1" x14ac:dyDescent="0.25">
      <c r="F2149" s="86"/>
    </row>
    <row r="2150" spans="6:6" s="42" customFormat="1" x14ac:dyDescent="0.25">
      <c r="F2150" s="86"/>
    </row>
    <row r="2151" spans="6:6" s="42" customFormat="1" x14ac:dyDescent="0.25">
      <c r="F2151" s="86"/>
    </row>
    <row r="2152" spans="6:6" s="42" customFormat="1" x14ac:dyDescent="0.25">
      <c r="F2152" s="86"/>
    </row>
    <row r="2153" spans="6:6" s="42" customFormat="1" x14ac:dyDescent="0.25">
      <c r="F2153" s="86"/>
    </row>
    <row r="2154" spans="6:6" s="42" customFormat="1" x14ac:dyDescent="0.25">
      <c r="F2154" s="86"/>
    </row>
    <row r="2155" spans="6:6" s="42" customFormat="1" x14ac:dyDescent="0.25">
      <c r="F2155" s="86"/>
    </row>
    <row r="2156" spans="6:6" s="42" customFormat="1" x14ac:dyDescent="0.25">
      <c r="F2156" s="86"/>
    </row>
    <row r="2157" spans="6:6" s="42" customFormat="1" x14ac:dyDescent="0.25">
      <c r="F2157" s="86"/>
    </row>
    <row r="2158" spans="6:6" s="42" customFormat="1" x14ac:dyDescent="0.25">
      <c r="F2158" s="86"/>
    </row>
    <row r="2159" spans="6:6" s="42" customFormat="1" x14ac:dyDescent="0.25">
      <c r="F2159" s="86"/>
    </row>
    <row r="2160" spans="6:6" s="42" customFormat="1" x14ac:dyDescent="0.25">
      <c r="F2160" s="86"/>
    </row>
    <row r="2161" spans="6:6" s="42" customFormat="1" x14ac:dyDescent="0.25">
      <c r="F2161" s="86"/>
    </row>
    <row r="2162" spans="6:6" s="42" customFormat="1" x14ac:dyDescent="0.25">
      <c r="F2162" s="86"/>
    </row>
    <row r="2163" spans="6:6" s="42" customFormat="1" x14ac:dyDescent="0.25">
      <c r="F2163" s="86"/>
    </row>
    <row r="2164" spans="6:6" s="42" customFormat="1" x14ac:dyDescent="0.25">
      <c r="F2164" s="86"/>
    </row>
    <row r="2165" spans="6:6" s="42" customFormat="1" x14ac:dyDescent="0.25">
      <c r="F2165" s="86"/>
    </row>
    <row r="2166" spans="6:6" s="42" customFormat="1" x14ac:dyDescent="0.25">
      <c r="F2166" s="86"/>
    </row>
    <row r="2167" spans="6:6" s="42" customFormat="1" x14ac:dyDescent="0.25">
      <c r="F2167" s="86"/>
    </row>
    <row r="2168" spans="6:6" s="42" customFormat="1" x14ac:dyDescent="0.25">
      <c r="F2168" s="86"/>
    </row>
    <row r="2169" spans="6:6" s="42" customFormat="1" x14ac:dyDescent="0.25">
      <c r="F2169" s="86"/>
    </row>
    <row r="2170" spans="6:6" s="42" customFormat="1" x14ac:dyDescent="0.25">
      <c r="F2170" s="86"/>
    </row>
    <row r="2171" spans="6:6" s="42" customFormat="1" x14ac:dyDescent="0.25">
      <c r="F2171" s="86"/>
    </row>
    <row r="2172" spans="6:6" s="42" customFormat="1" x14ac:dyDescent="0.25">
      <c r="F2172" s="86"/>
    </row>
    <row r="2173" spans="6:6" s="42" customFormat="1" x14ac:dyDescent="0.25">
      <c r="F2173" s="86"/>
    </row>
    <row r="2174" spans="6:6" s="42" customFormat="1" x14ac:dyDescent="0.25">
      <c r="F2174" s="86"/>
    </row>
    <row r="2175" spans="6:6" s="42" customFormat="1" x14ac:dyDescent="0.25">
      <c r="F2175" s="86"/>
    </row>
    <row r="2176" spans="6:6" s="42" customFormat="1" x14ac:dyDescent="0.25">
      <c r="F2176" s="86"/>
    </row>
    <row r="2177" spans="6:6" s="42" customFormat="1" x14ac:dyDescent="0.25">
      <c r="F2177" s="86"/>
    </row>
    <row r="2178" spans="6:6" s="42" customFormat="1" x14ac:dyDescent="0.25">
      <c r="F2178" s="86"/>
    </row>
    <row r="2179" spans="6:6" s="42" customFormat="1" x14ac:dyDescent="0.25">
      <c r="F2179" s="86"/>
    </row>
    <row r="2180" spans="6:6" s="42" customFormat="1" x14ac:dyDescent="0.25">
      <c r="F2180" s="86"/>
    </row>
    <row r="2181" spans="6:6" s="42" customFormat="1" x14ac:dyDescent="0.25">
      <c r="F2181" s="86"/>
    </row>
    <row r="2182" spans="6:6" s="42" customFormat="1" x14ac:dyDescent="0.25">
      <c r="F2182" s="86"/>
    </row>
    <row r="2183" spans="6:6" s="42" customFormat="1" x14ac:dyDescent="0.25">
      <c r="F2183" s="86"/>
    </row>
    <row r="2184" spans="6:6" s="42" customFormat="1" x14ac:dyDescent="0.25">
      <c r="F2184" s="86"/>
    </row>
    <row r="2185" spans="6:6" s="42" customFormat="1" x14ac:dyDescent="0.25">
      <c r="F2185" s="86"/>
    </row>
    <row r="2186" spans="6:6" s="42" customFormat="1" x14ac:dyDescent="0.25">
      <c r="F2186" s="86"/>
    </row>
    <row r="2187" spans="6:6" s="42" customFormat="1" x14ac:dyDescent="0.25">
      <c r="F2187" s="86"/>
    </row>
    <row r="2188" spans="6:6" s="42" customFormat="1" x14ac:dyDescent="0.25">
      <c r="F2188" s="86"/>
    </row>
    <row r="2189" spans="6:6" s="42" customFormat="1" x14ac:dyDescent="0.25">
      <c r="F2189" s="86"/>
    </row>
    <row r="2190" spans="6:6" s="42" customFormat="1" x14ac:dyDescent="0.25">
      <c r="F2190" s="86"/>
    </row>
    <row r="2191" spans="6:6" s="42" customFormat="1" x14ac:dyDescent="0.25">
      <c r="F2191" s="86"/>
    </row>
    <row r="2192" spans="6:6" s="42" customFormat="1" x14ac:dyDescent="0.25">
      <c r="F2192" s="86"/>
    </row>
    <row r="2193" spans="6:6" s="42" customFormat="1" x14ac:dyDescent="0.25">
      <c r="F2193" s="86"/>
    </row>
    <row r="2194" spans="6:6" s="42" customFormat="1" x14ac:dyDescent="0.25">
      <c r="F2194" s="86"/>
    </row>
    <row r="2195" spans="6:6" s="42" customFormat="1" x14ac:dyDescent="0.25">
      <c r="F2195" s="86"/>
    </row>
    <row r="2196" spans="6:6" s="42" customFormat="1" x14ac:dyDescent="0.25">
      <c r="F2196" s="86"/>
    </row>
    <row r="2197" spans="6:6" s="42" customFormat="1" x14ac:dyDescent="0.25">
      <c r="F2197" s="86"/>
    </row>
    <row r="2198" spans="6:6" s="42" customFormat="1" x14ac:dyDescent="0.25">
      <c r="F2198" s="86"/>
    </row>
    <row r="2199" spans="6:6" s="42" customFormat="1" x14ac:dyDescent="0.25">
      <c r="F2199" s="86"/>
    </row>
    <row r="2200" spans="6:6" s="42" customFormat="1" x14ac:dyDescent="0.25">
      <c r="F2200" s="86"/>
    </row>
    <row r="2201" spans="6:6" s="42" customFormat="1" x14ac:dyDescent="0.25">
      <c r="F2201" s="86"/>
    </row>
    <row r="2202" spans="6:6" s="42" customFormat="1" x14ac:dyDescent="0.25">
      <c r="F2202" s="86"/>
    </row>
    <row r="2203" spans="6:6" s="42" customFormat="1" x14ac:dyDescent="0.25">
      <c r="F2203" s="86"/>
    </row>
    <row r="2204" spans="6:6" s="42" customFormat="1" x14ac:dyDescent="0.25">
      <c r="F2204" s="86"/>
    </row>
    <row r="2205" spans="6:6" s="42" customFormat="1" x14ac:dyDescent="0.25">
      <c r="F2205" s="86"/>
    </row>
    <row r="2206" spans="6:6" s="42" customFormat="1" x14ac:dyDescent="0.25">
      <c r="F2206" s="86"/>
    </row>
    <row r="2207" spans="6:6" s="42" customFormat="1" x14ac:dyDescent="0.25">
      <c r="F2207" s="86"/>
    </row>
    <row r="2208" spans="6:6" s="42" customFormat="1" x14ac:dyDescent="0.25">
      <c r="F2208" s="86"/>
    </row>
    <row r="2209" spans="6:6" s="42" customFormat="1" x14ac:dyDescent="0.25">
      <c r="F2209" s="86"/>
    </row>
    <row r="2210" spans="6:6" s="42" customFormat="1" x14ac:dyDescent="0.25">
      <c r="F2210" s="86"/>
    </row>
    <row r="2211" spans="6:6" s="42" customFormat="1" x14ac:dyDescent="0.25">
      <c r="F2211" s="86"/>
    </row>
    <row r="2212" spans="6:6" s="42" customFormat="1" x14ac:dyDescent="0.25">
      <c r="F2212" s="86"/>
    </row>
    <row r="2213" spans="6:6" s="42" customFormat="1" x14ac:dyDescent="0.25">
      <c r="F2213" s="86"/>
    </row>
    <row r="2214" spans="6:6" s="42" customFormat="1" x14ac:dyDescent="0.25">
      <c r="F2214" s="86"/>
    </row>
    <row r="2215" spans="6:6" s="42" customFormat="1" x14ac:dyDescent="0.25">
      <c r="F2215" s="86"/>
    </row>
    <row r="2216" spans="6:6" s="42" customFormat="1" x14ac:dyDescent="0.25">
      <c r="F2216" s="86"/>
    </row>
    <row r="2217" spans="6:6" s="42" customFormat="1" x14ac:dyDescent="0.25">
      <c r="F2217" s="86"/>
    </row>
    <row r="2218" spans="6:6" s="42" customFormat="1" x14ac:dyDescent="0.25">
      <c r="F2218" s="86"/>
    </row>
    <row r="2219" spans="6:6" s="42" customFormat="1" x14ac:dyDescent="0.25">
      <c r="F2219" s="86"/>
    </row>
    <row r="2220" spans="6:6" s="42" customFormat="1" x14ac:dyDescent="0.25">
      <c r="F2220" s="86"/>
    </row>
    <row r="2221" spans="6:6" s="42" customFormat="1" x14ac:dyDescent="0.25">
      <c r="F2221" s="86"/>
    </row>
    <row r="2222" spans="6:6" s="42" customFormat="1" x14ac:dyDescent="0.25">
      <c r="F2222" s="86"/>
    </row>
    <row r="2223" spans="6:6" s="42" customFormat="1" x14ac:dyDescent="0.25">
      <c r="F2223" s="86"/>
    </row>
    <row r="2224" spans="6:6" s="42" customFormat="1" x14ac:dyDescent="0.25">
      <c r="F2224" s="86"/>
    </row>
    <row r="2225" spans="6:6" s="42" customFormat="1" x14ac:dyDescent="0.25">
      <c r="F2225" s="86"/>
    </row>
    <row r="2226" spans="6:6" s="42" customFormat="1" x14ac:dyDescent="0.25">
      <c r="F2226" s="86"/>
    </row>
    <row r="2227" spans="6:6" s="42" customFormat="1" x14ac:dyDescent="0.25">
      <c r="F2227" s="86"/>
    </row>
    <row r="2228" spans="6:6" s="42" customFormat="1" x14ac:dyDescent="0.25">
      <c r="F2228" s="86"/>
    </row>
    <row r="2229" spans="6:6" s="42" customFormat="1" x14ac:dyDescent="0.25">
      <c r="F2229" s="86"/>
    </row>
    <row r="2230" spans="6:6" s="42" customFormat="1" x14ac:dyDescent="0.25">
      <c r="F2230" s="86"/>
    </row>
    <row r="2231" spans="6:6" s="42" customFormat="1" x14ac:dyDescent="0.25">
      <c r="F2231" s="86"/>
    </row>
    <row r="2232" spans="6:6" s="42" customFormat="1" x14ac:dyDescent="0.25">
      <c r="F2232" s="86"/>
    </row>
    <row r="2233" spans="6:6" s="42" customFormat="1" x14ac:dyDescent="0.25">
      <c r="F2233" s="86"/>
    </row>
    <row r="2234" spans="6:6" s="42" customFormat="1" x14ac:dyDescent="0.25">
      <c r="F2234" s="86"/>
    </row>
    <row r="2235" spans="6:6" s="42" customFormat="1" x14ac:dyDescent="0.25">
      <c r="F2235" s="86"/>
    </row>
    <row r="2236" spans="6:6" s="42" customFormat="1" x14ac:dyDescent="0.25">
      <c r="F2236" s="86"/>
    </row>
    <row r="2237" spans="6:6" s="42" customFormat="1" x14ac:dyDescent="0.25">
      <c r="F2237" s="86"/>
    </row>
    <row r="2238" spans="6:6" s="42" customFormat="1" x14ac:dyDescent="0.25">
      <c r="F2238" s="86"/>
    </row>
    <row r="2239" spans="6:6" s="42" customFormat="1" x14ac:dyDescent="0.25">
      <c r="F2239" s="86"/>
    </row>
    <row r="2240" spans="6:6" s="42" customFormat="1" x14ac:dyDescent="0.25">
      <c r="F2240" s="86"/>
    </row>
    <row r="2241" spans="6:6" s="42" customFormat="1" x14ac:dyDescent="0.25">
      <c r="F2241" s="86"/>
    </row>
    <row r="2242" spans="6:6" s="42" customFormat="1" x14ac:dyDescent="0.25">
      <c r="F2242" s="86"/>
    </row>
    <row r="2243" spans="6:6" s="42" customFormat="1" x14ac:dyDescent="0.25">
      <c r="F2243" s="86"/>
    </row>
    <row r="2244" spans="6:6" s="42" customFormat="1" x14ac:dyDescent="0.25">
      <c r="F2244" s="86"/>
    </row>
    <row r="2245" spans="6:6" s="42" customFormat="1" x14ac:dyDescent="0.25">
      <c r="F2245" s="86"/>
    </row>
    <row r="2246" spans="6:6" s="42" customFormat="1" x14ac:dyDescent="0.25">
      <c r="F2246" s="86"/>
    </row>
    <row r="2247" spans="6:6" s="42" customFormat="1" x14ac:dyDescent="0.25">
      <c r="F2247" s="86"/>
    </row>
    <row r="2248" spans="6:6" s="42" customFormat="1" x14ac:dyDescent="0.25">
      <c r="F2248" s="86"/>
    </row>
    <row r="2249" spans="6:6" s="42" customFormat="1" x14ac:dyDescent="0.25">
      <c r="F2249" s="86"/>
    </row>
    <row r="2250" spans="6:6" s="42" customFormat="1" x14ac:dyDescent="0.25">
      <c r="F2250" s="86"/>
    </row>
    <row r="2251" spans="6:6" s="42" customFormat="1" x14ac:dyDescent="0.25">
      <c r="F2251" s="86"/>
    </row>
    <row r="2252" spans="6:6" s="42" customFormat="1" x14ac:dyDescent="0.25">
      <c r="F2252" s="86"/>
    </row>
    <row r="2253" spans="6:6" s="42" customFormat="1" x14ac:dyDescent="0.25">
      <c r="F2253" s="86"/>
    </row>
    <row r="2254" spans="6:6" s="42" customFormat="1" x14ac:dyDescent="0.25">
      <c r="F2254" s="86"/>
    </row>
    <row r="2255" spans="6:6" s="42" customFormat="1" x14ac:dyDescent="0.25">
      <c r="F2255" s="86"/>
    </row>
    <row r="2256" spans="6:6" s="42" customFormat="1" x14ac:dyDescent="0.25">
      <c r="F2256" s="86"/>
    </row>
    <row r="2257" spans="6:6" s="42" customFormat="1" x14ac:dyDescent="0.25">
      <c r="F2257" s="86"/>
    </row>
    <row r="2258" spans="6:6" s="42" customFormat="1" x14ac:dyDescent="0.25">
      <c r="F2258" s="86"/>
    </row>
    <row r="2259" spans="6:6" s="42" customFormat="1" x14ac:dyDescent="0.25">
      <c r="F2259" s="86"/>
    </row>
    <row r="2260" spans="6:6" s="42" customFormat="1" x14ac:dyDescent="0.25">
      <c r="F2260" s="86"/>
    </row>
    <row r="2261" spans="6:6" s="42" customFormat="1" x14ac:dyDescent="0.25">
      <c r="F2261" s="86"/>
    </row>
    <row r="2262" spans="6:6" s="42" customFormat="1" x14ac:dyDescent="0.25">
      <c r="F2262" s="86"/>
    </row>
    <row r="2263" spans="6:6" s="42" customFormat="1" x14ac:dyDescent="0.25">
      <c r="F2263" s="86"/>
    </row>
    <row r="2264" spans="6:6" s="42" customFormat="1" x14ac:dyDescent="0.25">
      <c r="F2264" s="86"/>
    </row>
    <row r="2265" spans="6:6" s="42" customFormat="1" x14ac:dyDescent="0.25">
      <c r="F2265" s="86"/>
    </row>
    <row r="2266" spans="6:6" s="42" customFormat="1" x14ac:dyDescent="0.25">
      <c r="F2266" s="86"/>
    </row>
    <row r="2267" spans="6:6" s="42" customFormat="1" x14ac:dyDescent="0.25">
      <c r="F2267" s="86"/>
    </row>
    <row r="2268" spans="6:6" s="42" customFormat="1" x14ac:dyDescent="0.25">
      <c r="F2268" s="86"/>
    </row>
    <row r="2269" spans="6:6" s="42" customFormat="1" x14ac:dyDescent="0.25">
      <c r="F2269" s="86"/>
    </row>
    <row r="2270" spans="6:6" s="42" customFormat="1" x14ac:dyDescent="0.25">
      <c r="F2270" s="86"/>
    </row>
    <row r="2271" spans="6:6" s="42" customFormat="1" x14ac:dyDescent="0.25">
      <c r="F2271" s="86"/>
    </row>
    <row r="2272" spans="6:6" s="42" customFormat="1" x14ac:dyDescent="0.25">
      <c r="F2272" s="86"/>
    </row>
    <row r="2273" spans="6:6" s="42" customFormat="1" x14ac:dyDescent="0.25">
      <c r="F2273" s="86"/>
    </row>
    <row r="2274" spans="6:6" s="42" customFormat="1" x14ac:dyDescent="0.25">
      <c r="F2274" s="86"/>
    </row>
    <row r="2275" spans="6:6" s="42" customFormat="1" x14ac:dyDescent="0.25">
      <c r="F2275" s="86"/>
    </row>
    <row r="2276" spans="6:6" s="42" customFormat="1" x14ac:dyDescent="0.25">
      <c r="F2276" s="86"/>
    </row>
    <row r="2277" spans="6:6" s="42" customFormat="1" x14ac:dyDescent="0.25">
      <c r="F2277" s="86"/>
    </row>
    <row r="2278" spans="6:6" s="42" customFormat="1" x14ac:dyDescent="0.25">
      <c r="F2278" s="86"/>
    </row>
    <row r="2279" spans="6:6" s="42" customFormat="1" x14ac:dyDescent="0.25">
      <c r="F2279" s="86"/>
    </row>
    <row r="2280" spans="6:6" s="42" customFormat="1" x14ac:dyDescent="0.25">
      <c r="F2280" s="86"/>
    </row>
    <row r="2281" spans="6:6" s="42" customFormat="1" x14ac:dyDescent="0.25">
      <c r="F2281" s="86"/>
    </row>
    <row r="2282" spans="6:6" s="42" customFormat="1" x14ac:dyDescent="0.25">
      <c r="F2282" s="86"/>
    </row>
    <row r="2283" spans="6:6" s="42" customFormat="1" x14ac:dyDescent="0.25">
      <c r="F2283" s="86"/>
    </row>
    <row r="2284" spans="6:6" s="42" customFormat="1" x14ac:dyDescent="0.25">
      <c r="F2284" s="86"/>
    </row>
    <row r="2285" spans="6:6" s="42" customFormat="1" x14ac:dyDescent="0.25">
      <c r="F2285" s="86"/>
    </row>
    <row r="2286" spans="6:6" s="42" customFormat="1" x14ac:dyDescent="0.25">
      <c r="F2286" s="86"/>
    </row>
    <row r="2287" spans="6:6" s="42" customFormat="1" x14ac:dyDescent="0.25">
      <c r="F2287" s="86"/>
    </row>
    <row r="2288" spans="6:6" s="42" customFormat="1" x14ac:dyDescent="0.25">
      <c r="F2288" s="86"/>
    </row>
    <row r="2289" spans="6:6" s="42" customFormat="1" x14ac:dyDescent="0.25">
      <c r="F2289" s="86"/>
    </row>
    <row r="2290" spans="6:6" s="42" customFormat="1" x14ac:dyDescent="0.25">
      <c r="F2290" s="86"/>
    </row>
    <row r="2291" spans="6:6" s="42" customFormat="1" x14ac:dyDescent="0.25">
      <c r="F2291" s="86"/>
    </row>
    <row r="2292" spans="6:6" s="42" customFormat="1" x14ac:dyDescent="0.25">
      <c r="F2292" s="86"/>
    </row>
    <row r="2293" spans="6:6" s="42" customFormat="1" x14ac:dyDescent="0.25">
      <c r="F2293" s="86"/>
    </row>
    <row r="2294" spans="6:6" s="42" customFormat="1" x14ac:dyDescent="0.25">
      <c r="F2294" s="86"/>
    </row>
    <row r="2295" spans="6:6" s="42" customFormat="1" x14ac:dyDescent="0.25">
      <c r="F2295" s="86"/>
    </row>
    <row r="2296" spans="6:6" s="42" customFormat="1" x14ac:dyDescent="0.25">
      <c r="F2296" s="86"/>
    </row>
    <row r="2297" spans="6:6" s="42" customFormat="1" x14ac:dyDescent="0.25">
      <c r="F2297" s="86"/>
    </row>
    <row r="2298" spans="6:6" s="42" customFormat="1" x14ac:dyDescent="0.25">
      <c r="F2298" s="86"/>
    </row>
    <row r="2299" spans="6:6" s="42" customFormat="1" x14ac:dyDescent="0.25">
      <c r="F2299" s="86"/>
    </row>
    <row r="2300" spans="6:6" s="42" customFormat="1" x14ac:dyDescent="0.25">
      <c r="F2300" s="86"/>
    </row>
    <row r="2301" spans="6:6" s="42" customFormat="1" x14ac:dyDescent="0.25">
      <c r="F2301" s="86"/>
    </row>
    <row r="2302" spans="6:6" s="42" customFormat="1" x14ac:dyDescent="0.25">
      <c r="F2302" s="86"/>
    </row>
    <row r="2303" spans="6:6" s="42" customFormat="1" x14ac:dyDescent="0.25">
      <c r="F2303" s="86"/>
    </row>
    <row r="2304" spans="6:6" s="42" customFormat="1" x14ac:dyDescent="0.25">
      <c r="F2304" s="86"/>
    </row>
    <row r="2305" spans="6:6" s="42" customFormat="1" x14ac:dyDescent="0.25">
      <c r="F2305" s="86"/>
    </row>
    <row r="2306" spans="6:6" s="42" customFormat="1" x14ac:dyDescent="0.25">
      <c r="F2306" s="86"/>
    </row>
    <row r="2307" spans="6:6" s="42" customFormat="1" x14ac:dyDescent="0.25">
      <c r="F2307" s="86"/>
    </row>
    <row r="2308" spans="6:6" s="42" customFormat="1" x14ac:dyDescent="0.25">
      <c r="F2308" s="86"/>
    </row>
    <row r="2309" spans="6:6" s="42" customFormat="1" x14ac:dyDescent="0.25">
      <c r="F2309" s="86"/>
    </row>
    <row r="2310" spans="6:6" s="42" customFormat="1" x14ac:dyDescent="0.25">
      <c r="F2310" s="86"/>
    </row>
    <row r="2311" spans="6:6" s="42" customFormat="1" x14ac:dyDescent="0.25">
      <c r="F2311" s="86"/>
    </row>
    <row r="2312" spans="6:6" s="42" customFormat="1" x14ac:dyDescent="0.25">
      <c r="F2312" s="86"/>
    </row>
    <row r="2313" spans="6:6" s="42" customFormat="1" x14ac:dyDescent="0.25">
      <c r="F2313" s="86"/>
    </row>
    <row r="2314" spans="6:6" s="42" customFormat="1" x14ac:dyDescent="0.25">
      <c r="F2314" s="86"/>
    </row>
    <row r="2315" spans="6:6" s="42" customFormat="1" x14ac:dyDescent="0.25">
      <c r="F2315" s="86"/>
    </row>
    <row r="2316" spans="6:6" s="42" customFormat="1" x14ac:dyDescent="0.25">
      <c r="F2316" s="86"/>
    </row>
    <row r="2317" spans="6:6" s="42" customFormat="1" x14ac:dyDescent="0.25">
      <c r="F2317" s="86"/>
    </row>
    <row r="2318" spans="6:6" s="42" customFormat="1" x14ac:dyDescent="0.25">
      <c r="F2318" s="86"/>
    </row>
    <row r="2319" spans="6:6" s="42" customFormat="1" x14ac:dyDescent="0.25">
      <c r="F2319" s="86"/>
    </row>
    <row r="2320" spans="6:6" s="42" customFormat="1" x14ac:dyDescent="0.25">
      <c r="F2320" s="86"/>
    </row>
    <row r="2321" spans="6:6" s="42" customFormat="1" x14ac:dyDescent="0.25">
      <c r="F2321" s="86"/>
    </row>
    <row r="2322" spans="6:6" s="42" customFormat="1" x14ac:dyDescent="0.25">
      <c r="F2322" s="86"/>
    </row>
    <row r="2323" spans="6:6" s="42" customFormat="1" x14ac:dyDescent="0.25">
      <c r="F2323" s="86"/>
    </row>
    <row r="2324" spans="6:6" s="42" customFormat="1" x14ac:dyDescent="0.25">
      <c r="F2324" s="86"/>
    </row>
    <row r="2325" spans="6:6" s="42" customFormat="1" x14ac:dyDescent="0.25">
      <c r="F2325" s="86"/>
    </row>
    <row r="2326" spans="6:6" s="42" customFormat="1" x14ac:dyDescent="0.25">
      <c r="F2326" s="86"/>
    </row>
    <row r="2327" spans="6:6" s="42" customFormat="1" x14ac:dyDescent="0.25">
      <c r="F2327" s="86"/>
    </row>
    <row r="2328" spans="6:6" s="42" customFormat="1" x14ac:dyDescent="0.25">
      <c r="F2328" s="86"/>
    </row>
    <row r="2329" spans="6:6" s="42" customFormat="1" x14ac:dyDescent="0.25">
      <c r="F2329" s="86"/>
    </row>
    <row r="2330" spans="6:6" s="42" customFormat="1" x14ac:dyDescent="0.25">
      <c r="F2330" s="86"/>
    </row>
    <row r="2331" spans="6:6" s="42" customFormat="1" x14ac:dyDescent="0.25">
      <c r="F2331" s="86"/>
    </row>
    <row r="2332" spans="6:6" s="42" customFormat="1" x14ac:dyDescent="0.25">
      <c r="F2332" s="86"/>
    </row>
    <row r="2333" spans="6:6" s="42" customFormat="1" x14ac:dyDescent="0.25">
      <c r="F2333" s="86"/>
    </row>
    <row r="2334" spans="6:6" s="42" customFormat="1" x14ac:dyDescent="0.25">
      <c r="F2334" s="86"/>
    </row>
    <row r="2335" spans="6:6" s="42" customFormat="1" x14ac:dyDescent="0.25">
      <c r="F2335" s="86"/>
    </row>
    <row r="2336" spans="6:6" s="42" customFormat="1" x14ac:dyDescent="0.25">
      <c r="F2336" s="86"/>
    </row>
    <row r="2337" spans="6:6" s="42" customFormat="1" x14ac:dyDescent="0.25">
      <c r="F2337" s="86"/>
    </row>
    <row r="2338" spans="6:6" s="42" customFormat="1" x14ac:dyDescent="0.25">
      <c r="F2338" s="86"/>
    </row>
    <row r="2339" spans="6:6" s="42" customFormat="1" x14ac:dyDescent="0.25">
      <c r="F2339" s="86"/>
    </row>
    <row r="2340" spans="6:6" s="42" customFormat="1" x14ac:dyDescent="0.25">
      <c r="F2340" s="86"/>
    </row>
    <row r="2341" spans="6:6" s="42" customFormat="1" x14ac:dyDescent="0.25">
      <c r="F2341" s="86"/>
    </row>
    <row r="2342" spans="6:6" s="42" customFormat="1" x14ac:dyDescent="0.25">
      <c r="F2342" s="86"/>
    </row>
    <row r="2343" spans="6:6" s="42" customFormat="1" x14ac:dyDescent="0.25">
      <c r="F2343" s="86"/>
    </row>
    <row r="2344" spans="6:6" s="42" customFormat="1" x14ac:dyDescent="0.25">
      <c r="F2344" s="86"/>
    </row>
    <row r="2345" spans="6:6" s="42" customFormat="1" x14ac:dyDescent="0.25">
      <c r="F2345" s="86"/>
    </row>
    <row r="2346" spans="6:6" s="42" customFormat="1" x14ac:dyDescent="0.25">
      <c r="F2346" s="86"/>
    </row>
    <row r="2347" spans="6:6" s="42" customFormat="1" x14ac:dyDescent="0.25">
      <c r="F2347" s="86"/>
    </row>
    <row r="2348" spans="6:6" s="42" customFormat="1" x14ac:dyDescent="0.25">
      <c r="F2348" s="86"/>
    </row>
    <row r="2349" spans="6:6" s="42" customFormat="1" x14ac:dyDescent="0.25">
      <c r="F2349" s="86"/>
    </row>
    <row r="2350" spans="6:6" s="42" customFormat="1" x14ac:dyDescent="0.25">
      <c r="F2350" s="86"/>
    </row>
    <row r="2351" spans="6:6" s="42" customFormat="1" x14ac:dyDescent="0.25">
      <c r="F2351" s="86"/>
    </row>
    <row r="2352" spans="6:6" s="42" customFormat="1" x14ac:dyDescent="0.25">
      <c r="F2352" s="86"/>
    </row>
    <row r="2353" spans="6:6" s="42" customFormat="1" x14ac:dyDescent="0.25">
      <c r="F2353" s="86"/>
    </row>
    <row r="2354" spans="6:6" s="42" customFormat="1" x14ac:dyDescent="0.25">
      <c r="F2354" s="86"/>
    </row>
    <row r="2355" spans="6:6" s="42" customFormat="1" x14ac:dyDescent="0.25">
      <c r="F2355" s="86"/>
    </row>
    <row r="2356" spans="6:6" s="42" customFormat="1" x14ac:dyDescent="0.25">
      <c r="F2356" s="86"/>
    </row>
    <row r="2357" spans="6:6" s="42" customFormat="1" x14ac:dyDescent="0.25">
      <c r="F2357" s="86"/>
    </row>
    <row r="2358" spans="6:6" s="42" customFormat="1" x14ac:dyDescent="0.25">
      <c r="F2358" s="86"/>
    </row>
    <row r="2359" spans="6:6" s="42" customFormat="1" x14ac:dyDescent="0.25">
      <c r="F2359" s="86"/>
    </row>
    <row r="2360" spans="6:6" s="42" customFormat="1" x14ac:dyDescent="0.25">
      <c r="F2360" s="86"/>
    </row>
    <row r="2361" spans="6:6" s="42" customFormat="1" x14ac:dyDescent="0.25">
      <c r="F2361" s="86"/>
    </row>
    <row r="2362" spans="6:6" s="42" customFormat="1" x14ac:dyDescent="0.25">
      <c r="F2362" s="86"/>
    </row>
    <row r="2363" spans="6:6" s="42" customFormat="1" x14ac:dyDescent="0.25">
      <c r="F2363" s="86"/>
    </row>
    <row r="2364" spans="6:6" s="42" customFormat="1" x14ac:dyDescent="0.25">
      <c r="F2364" s="86"/>
    </row>
    <row r="2365" spans="6:6" s="42" customFormat="1" x14ac:dyDescent="0.25">
      <c r="F2365" s="86"/>
    </row>
    <row r="2366" spans="6:6" s="42" customFormat="1" x14ac:dyDescent="0.25">
      <c r="F2366" s="86"/>
    </row>
    <row r="2367" spans="6:6" s="42" customFormat="1" x14ac:dyDescent="0.25">
      <c r="F2367" s="86"/>
    </row>
    <row r="2368" spans="6:6" s="42" customFormat="1" x14ac:dyDescent="0.25">
      <c r="F2368" s="86"/>
    </row>
    <row r="2369" spans="6:6" s="42" customFormat="1" x14ac:dyDescent="0.25">
      <c r="F2369" s="86"/>
    </row>
    <row r="2370" spans="6:6" s="42" customFormat="1" x14ac:dyDescent="0.25">
      <c r="F2370" s="86"/>
    </row>
    <row r="2371" spans="6:6" s="42" customFormat="1" x14ac:dyDescent="0.25">
      <c r="F2371" s="86"/>
    </row>
    <row r="2372" spans="6:6" s="42" customFormat="1" x14ac:dyDescent="0.25">
      <c r="F2372" s="86"/>
    </row>
    <row r="2373" spans="6:6" s="42" customFormat="1" x14ac:dyDescent="0.25">
      <c r="F2373" s="86"/>
    </row>
    <row r="2374" spans="6:6" s="42" customFormat="1" x14ac:dyDescent="0.25">
      <c r="F2374" s="86"/>
    </row>
    <row r="2375" spans="6:6" s="42" customFormat="1" x14ac:dyDescent="0.25">
      <c r="F2375" s="86"/>
    </row>
    <row r="2376" spans="6:6" s="42" customFormat="1" x14ac:dyDescent="0.25">
      <c r="F2376" s="86"/>
    </row>
    <row r="2377" spans="6:6" s="42" customFormat="1" x14ac:dyDescent="0.25">
      <c r="F2377" s="86"/>
    </row>
    <row r="2378" spans="6:6" s="42" customFormat="1" x14ac:dyDescent="0.25">
      <c r="F2378" s="86"/>
    </row>
    <row r="2379" spans="6:6" s="42" customFormat="1" x14ac:dyDescent="0.25">
      <c r="F2379" s="86"/>
    </row>
    <row r="2380" spans="6:6" s="42" customFormat="1" x14ac:dyDescent="0.25">
      <c r="F2380" s="86"/>
    </row>
    <row r="2381" spans="6:6" s="42" customFormat="1" x14ac:dyDescent="0.25">
      <c r="F2381" s="86"/>
    </row>
    <row r="2382" spans="6:6" s="42" customFormat="1" x14ac:dyDescent="0.25">
      <c r="F2382" s="86"/>
    </row>
    <row r="2383" spans="6:6" s="42" customFormat="1" x14ac:dyDescent="0.25">
      <c r="F2383" s="86"/>
    </row>
    <row r="2384" spans="6:6" s="42" customFormat="1" x14ac:dyDescent="0.25">
      <c r="F2384" s="86"/>
    </row>
    <row r="2385" spans="6:6" s="42" customFormat="1" x14ac:dyDescent="0.25">
      <c r="F2385" s="86"/>
    </row>
    <row r="2386" spans="6:6" s="42" customFormat="1" x14ac:dyDescent="0.25">
      <c r="F2386" s="86"/>
    </row>
    <row r="2387" spans="6:6" s="42" customFormat="1" x14ac:dyDescent="0.25">
      <c r="F2387" s="86"/>
    </row>
    <row r="2388" spans="6:6" s="42" customFormat="1" x14ac:dyDescent="0.25">
      <c r="F2388" s="86"/>
    </row>
    <row r="2389" spans="6:6" s="42" customFormat="1" x14ac:dyDescent="0.25">
      <c r="F2389" s="86"/>
    </row>
    <row r="2390" spans="6:6" s="42" customFormat="1" x14ac:dyDescent="0.25">
      <c r="F2390" s="86"/>
    </row>
    <row r="2391" spans="6:6" s="42" customFormat="1" x14ac:dyDescent="0.25">
      <c r="F2391" s="86"/>
    </row>
    <row r="2392" spans="6:6" s="42" customFormat="1" x14ac:dyDescent="0.25">
      <c r="F2392" s="86"/>
    </row>
    <row r="2393" spans="6:6" s="42" customFormat="1" x14ac:dyDescent="0.25">
      <c r="F2393" s="86"/>
    </row>
    <row r="2394" spans="6:6" s="42" customFormat="1" x14ac:dyDescent="0.25">
      <c r="F2394" s="86"/>
    </row>
    <row r="2395" spans="6:6" s="42" customFormat="1" x14ac:dyDescent="0.25">
      <c r="F2395" s="86"/>
    </row>
    <row r="2396" spans="6:6" s="42" customFormat="1" x14ac:dyDescent="0.25">
      <c r="F2396" s="86"/>
    </row>
    <row r="2397" spans="6:6" s="42" customFormat="1" x14ac:dyDescent="0.25">
      <c r="F2397" s="86"/>
    </row>
    <row r="2398" spans="6:6" s="42" customFormat="1" x14ac:dyDescent="0.25">
      <c r="F2398" s="86"/>
    </row>
    <row r="2399" spans="6:6" s="42" customFormat="1" x14ac:dyDescent="0.25">
      <c r="F2399" s="86"/>
    </row>
    <row r="2400" spans="6:6" s="42" customFormat="1" x14ac:dyDescent="0.25">
      <c r="F2400" s="86"/>
    </row>
    <row r="2401" spans="6:6" s="42" customFormat="1" x14ac:dyDescent="0.25">
      <c r="F2401" s="86"/>
    </row>
    <row r="2402" spans="6:6" s="42" customFormat="1" x14ac:dyDescent="0.25">
      <c r="F2402" s="86"/>
    </row>
    <row r="2403" spans="6:6" s="42" customFormat="1" x14ac:dyDescent="0.25">
      <c r="F2403" s="86"/>
    </row>
    <row r="2404" spans="6:6" s="42" customFormat="1" x14ac:dyDescent="0.25">
      <c r="F2404" s="86"/>
    </row>
    <row r="2405" spans="6:6" s="42" customFormat="1" x14ac:dyDescent="0.25">
      <c r="F2405" s="86"/>
    </row>
    <row r="2406" spans="6:6" s="42" customFormat="1" x14ac:dyDescent="0.25">
      <c r="F2406" s="86"/>
    </row>
    <row r="2407" spans="6:6" s="42" customFormat="1" x14ac:dyDescent="0.25">
      <c r="F2407" s="86"/>
    </row>
    <row r="2408" spans="6:6" s="42" customFormat="1" x14ac:dyDescent="0.25">
      <c r="F2408" s="86"/>
    </row>
    <row r="2409" spans="6:6" s="42" customFormat="1" x14ac:dyDescent="0.25">
      <c r="F2409" s="86"/>
    </row>
    <row r="2410" spans="6:6" s="42" customFormat="1" x14ac:dyDescent="0.25">
      <c r="F2410" s="86"/>
    </row>
    <row r="2411" spans="6:6" s="42" customFormat="1" x14ac:dyDescent="0.25">
      <c r="F2411" s="86"/>
    </row>
    <row r="2412" spans="6:6" s="42" customFormat="1" x14ac:dyDescent="0.25">
      <c r="F2412" s="86"/>
    </row>
    <row r="2413" spans="6:6" s="42" customFormat="1" x14ac:dyDescent="0.25">
      <c r="F2413" s="86"/>
    </row>
    <row r="2414" spans="6:6" s="42" customFormat="1" x14ac:dyDescent="0.25">
      <c r="F2414" s="86"/>
    </row>
    <row r="2415" spans="6:6" s="42" customFormat="1" x14ac:dyDescent="0.25">
      <c r="F2415" s="86"/>
    </row>
    <row r="2416" spans="6:6" s="42" customFormat="1" x14ac:dyDescent="0.25">
      <c r="F2416" s="86"/>
    </row>
    <row r="2417" spans="6:6" s="42" customFormat="1" x14ac:dyDescent="0.25">
      <c r="F2417" s="86"/>
    </row>
    <row r="2418" spans="6:6" s="42" customFormat="1" x14ac:dyDescent="0.25">
      <c r="F2418" s="86"/>
    </row>
    <row r="2419" spans="6:6" s="42" customFormat="1" x14ac:dyDescent="0.25">
      <c r="F2419" s="86"/>
    </row>
    <row r="2420" spans="6:6" s="42" customFormat="1" x14ac:dyDescent="0.25">
      <c r="F2420" s="86"/>
    </row>
    <row r="2421" spans="6:6" s="42" customFormat="1" x14ac:dyDescent="0.25">
      <c r="F2421" s="86"/>
    </row>
    <row r="2422" spans="6:6" s="42" customFormat="1" x14ac:dyDescent="0.25">
      <c r="F2422" s="86"/>
    </row>
    <row r="2423" spans="6:6" s="42" customFormat="1" x14ac:dyDescent="0.25">
      <c r="F2423" s="86"/>
    </row>
    <row r="2424" spans="6:6" s="42" customFormat="1" x14ac:dyDescent="0.25">
      <c r="F2424" s="86"/>
    </row>
    <row r="2425" spans="6:6" s="42" customFormat="1" x14ac:dyDescent="0.25">
      <c r="F2425" s="86"/>
    </row>
    <row r="2426" spans="6:6" s="42" customFormat="1" x14ac:dyDescent="0.25">
      <c r="F2426" s="86"/>
    </row>
    <row r="2427" spans="6:6" s="42" customFormat="1" x14ac:dyDescent="0.25">
      <c r="F2427" s="86"/>
    </row>
    <row r="2428" spans="6:6" s="42" customFormat="1" x14ac:dyDescent="0.25">
      <c r="F2428" s="86"/>
    </row>
    <row r="2429" spans="6:6" s="42" customFormat="1" x14ac:dyDescent="0.25">
      <c r="F2429" s="86"/>
    </row>
    <row r="2430" spans="6:6" s="42" customFormat="1" x14ac:dyDescent="0.25">
      <c r="F2430" s="86"/>
    </row>
    <row r="2431" spans="6:6" s="42" customFormat="1" x14ac:dyDescent="0.25">
      <c r="F2431" s="86"/>
    </row>
    <row r="2432" spans="6:6" s="42" customFormat="1" x14ac:dyDescent="0.25">
      <c r="F2432" s="86"/>
    </row>
    <row r="2433" spans="6:6" s="42" customFormat="1" x14ac:dyDescent="0.25">
      <c r="F2433" s="86"/>
    </row>
    <row r="2434" spans="6:6" s="42" customFormat="1" x14ac:dyDescent="0.25">
      <c r="F2434" s="86"/>
    </row>
    <row r="2435" spans="6:6" s="42" customFormat="1" x14ac:dyDescent="0.25">
      <c r="F2435" s="86"/>
    </row>
    <row r="2436" spans="6:6" s="42" customFormat="1" x14ac:dyDescent="0.25">
      <c r="F2436" s="86"/>
    </row>
    <row r="2437" spans="6:6" s="42" customFormat="1" x14ac:dyDescent="0.25">
      <c r="F2437" s="86"/>
    </row>
    <row r="2438" spans="6:6" s="42" customFormat="1" x14ac:dyDescent="0.25">
      <c r="F2438" s="86"/>
    </row>
    <row r="2439" spans="6:6" s="42" customFormat="1" x14ac:dyDescent="0.25">
      <c r="F2439" s="86"/>
    </row>
    <row r="2440" spans="6:6" s="42" customFormat="1" x14ac:dyDescent="0.25">
      <c r="F2440" s="86"/>
    </row>
    <row r="2441" spans="6:6" s="42" customFormat="1" x14ac:dyDescent="0.25">
      <c r="F2441" s="86"/>
    </row>
    <row r="2442" spans="6:6" s="42" customFormat="1" x14ac:dyDescent="0.25">
      <c r="F2442" s="86"/>
    </row>
    <row r="2443" spans="6:6" s="42" customFormat="1" x14ac:dyDescent="0.25">
      <c r="F2443" s="86"/>
    </row>
    <row r="2444" spans="6:6" s="42" customFormat="1" x14ac:dyDescent="0.25">
      <c r="F2444" s="86"/>
    </row>
    <row r="2445" spans="6:6" s="42" customFormat="1" x14ac:dyDescent="0.25">
      <c r="F2445" s="86"/>
    </row>
    <row r="2446" spans="6:6" s="42" customFormat="1" x14ac:dyDescent="0.25">
      <c r="F2446" s="86"/>
    </row>
    <row r="2447" spans="6:6" s="42" customFormat="1" x14ac:dyDescent="0.25">
      <c r="F2447" s="86"/>
    </row>
    <row r="2448" spans="6:6" s="42" customFormat="1" x14ac:dyDescent="0.25">
      <c r="F2448" s="86"/>
    </row>
    <row r="2449" spans="6:6" s="42" customFormat="1" x14ac:dyDescent="0.25">
      <c r="F2449" s="86"/>
    </row>
    <row r="2450" spans="6:6" s="42" customFormat="1" x14ac:dyDescent="0.25">
      <c r="F2450" s="86"/>
    </row>
    <row r="2451" spans="6:6" s="42" customFormat="1" x14ac:dyDescent="0.25">
      <c r="F2451" s="86"/>
    </row>
    <row r="2452" spans="6:6" s="42" customFormat="1" x14ac:dyDescent="0.25">
      <c r="F2452" s="86"/>
    </row>
    <row r="2453" spans="6:6" s="42" customFormat="1" x14ac:dyDescent="0.25">
      <c r="F2453" s="86"/>
    </row>
    <row r="2454" spans="6:6" s="42" customFormat="1" x14ac:dyDescent="0.25">
      <c r="F2454" s="86"/>
    </row>
    <row r="2455" spans="6:6" s="42" customFormat="1" x14ac:dyDescent="0.25">
      <c r="F2455" s="86"/>
    </row>
    <row r="2456" spans="6:6" s="42" customFormat="1" x14ac:dyDescent="0.25">
      <c r="F2456" s="86"/>
    </row>
    <row r="2457" spans="6:6" s="42" customFormat="1" x14ac:dyDescent="0.25">
      <c r="F2457" s="86"/>
    </row>
    <row r="2458" spans="6:6" s="42" customFormat="1" x14ac:dyDescent="0.25">
      <c r="F2458" s="86"/>
    </row>
    <row r="2459" spans="6:6" s="42" customFormat="1" x14ac:dyDescent="0.25">
      <c r="F2459" s="86"/>
    </row>
    <row r="2460" spans="6:6" s="42" customFormat="1" x14ac:dyDescent="0.25">
      <c r="F2460" s="86"/>
    </row>
    <row r="2461" spans="6:6" s="42" customFormat="1" x14ac:dyDescent="0.25">
      <c r="F2461" s="86"/>
    </row>
    <row r="2462" spans="6:6" s="42" customFormat="1" x14ac:dyDescent="0.25">
      <c r="F2462" s="86"/>
    </row>
    <row r="2463" spans="6:6" s="42" customFormat="1" x14ac:dyDescent="0.25">
      <c r="F2463" s="86"/>
    </row>
    <row r="2464" spans="6:6" s="42" customFormat="1" x14ac:dyDescent="0.25">
      <c r="F2464" s="86"/>
    </row>
    <row r="2465" spans="6:6" s="42" customFormat="1" x14ac:dyDescent="0.25">
      <c r="F2465" s="86"/>
    </row>
    <row r="2466" spans="6:6" s="42" customFormat="1" x14ac:dyDescent="0.25">
      <c r="F2466" s="86"/>
    </row>
    <row r="2467" spans="6:6" s="42" customFormat="1" x14ac:dyDescent="0.25">
      <c r="F2467" s="86"/>
    </row>
    <row r="2468" spans="6:6" s="42" customFormat="1" x14ac:dyDescent="0.25">
      <c r="F2468" s="86"/>
    </row>
    <row r="2469" spans="6:6" s="42" customFormat="1" x14ac:dyDescent="0.25">
      <c r="F2469" s="86"/>
    </row>
    <row r="2470" spans="6:6" s="42" customFormat="1" x14ac:dyDescent="0.25">
      <c r="F2470" s="86"/>
    </row>
    <row r="2471" spans="6:6" s="42" customFormat="1" x14ac:dyDescent="0.25">
      <c r="F2471" s="86"/>
    </row>
    <row r="2472" spans="6:6" s="42" customFormat="1" x14ac:dyDescent="0.25">
      <c r="F2472" s="86"/>
    </row>
    <row r="2473" spans="6:6" s="42" customFormat="1" x14ac:dyDescent="0.25">
      <c r="F2473" s="86"/>
    </row>
    <row r="2474" spans="6:6" s="42" customFormat="1" x14ac:dyDescent="0.25">
      <c r="F2474" s="86"/>
    </row>
    <row r="2475" spans="6:6" s="42" customFormat="1" x14ac:dyDescent="0.25">
      <c r="F2475" s="86"/>
    </row>
    <row r="2476" spans="6:6" s="42" customFormat="1" x14ac:dyDescent="0.25">
      <c r="F2476" s="86"/>
    </row>
    <row r="2477" spans="6:6" s="42" customFormat="1" x14ac:dyDescent="0.25">
      <c r="F2477" s="86"/>
    </row>
    <row r="2478" spans="6:6" s="42" customFormat="1" x14ac:dyDescent="0.25">
      <c r="F2478" s="86"/>
    </row>
    <row r="2479" spans="6:6" s="42" customFormat="1" x14ac:dyDescent="0.25">
      <c r="F2479" s="86"/>
    </row>
    <row r="2480" spans="6:6" s="42" customFormat="1" x14ac:dyDescent="0.25">
      <c r="F2480" s="86"/>
    </row>
    <row r="2481" spans="6:6" s="42" customFormat="1" x14ac:dyDescent="0.25">
      <c r="F2481" s="86"/>
    </row>
    <row r="2482" spans="6:6" s="42" customFormat="1" x14ac:dyDescent="0.25">
      <c r="F2482" s="86"/>
    </row>
    <row r="2483" spans="6:6" s="42" customFormat="1" x14ac:dyDescent="0.25">
      <c r="F2483" s="86"/>
    </row>
    <row r="2484" spans="6:6" s="42" customFormat="1" x14ac:dyDescent="0.25">
      <c r="F2484" s="86"/>
    </row>
    <row r="2485" spans="6:6" s="42" customFormat="1" x14ac:dyDescent="0.25">
      <c r="F2485" s="86"/>
    </row>
    <row r="2486" spans="6:6" s="42" customFormat="1" x14ac:dyDescent="0.25">
      <c r="F2486" s="86"/>
    </row>
    <row r="2487" spans="6:6" s="42" customFormat="1" x14ac:dyDescent="0.25">
      <c r="F2487" s="86"/>
    </row>
    <row r="2488" spans="6:6" s="42" customFormat="1" x14ac:dyDescent="0.25">
      <c r="F2488" s="86"/>
    </row>
    <row r="2489" spans="6:6" s="42" customFormat="1" x14ac:dyDescent="0.25">
      <c r="F2489" s="86"/>
    </row>
    <row r="2490" spans="6:6" s="42" customFormat="1" x14ac:dyDescent="0.25">
      <c r="F2490" s="86"/>
    </row>
    <row r="2491" spans="6:6" s="42" customFormat="1" x14ac:dyDescent="0.25">
      <c r="F2491" s="86"/>
    </row>
    <row r="2492" spans="6:6" s="42" customFormat="1" x14ac:dyDescent="0.25">
      <c r="F2492" s="86"/>
    </row>
    <row r="2493" spans="6:6" s="42" customFormat="1" x14ac:dyDescent="0.25">
      <c r="F2493" s="86"/>
    </row>
    <row r="2494" spans="6:6" s="42" customFormat="1" x14ac:dyDescent="0.25">
      <c r="F2494" s="86"/>
    </row>
    <row r="2495" spans="6:6" s="42" customFormat="1" x14ac:dyDescent="0.25">
      <c r="F2495" s="86"/>
    </row>
    <row r="2496" spans="6:6" s="42" customFormat="1" x14ac:dyDescent="0.25">
      <c r="F2496" s="86"/>
    </row>
    <row r="2497" spans="6:6" s="42" customFormat="1" x14ac:dyDescent="0.25">
      <c r="F2497" s="86"/>
    </row>
    <row r="2498" spans="6:6" s="42" customFormat="1" x14ac:dyDescent="0.25">
      <c r="F2498" s="86"/>
    </row>
    <row r="2499" spans="6:6" s="42" customFormat="1" x14ac:dyDescent="0.25">
      <c r="F2499" s="86"/>
    </row>
    <row r="2500" spans="6:6" s="42" customFormat="1" x14ac:dyDescent="0.25">
      <c r="F2500" s="86"/>
    </row>
    <row r="2501" spans="6:6" s="42" customFormat="1" x14ac:dyDescent="0.25">
      <c r="F2501" s="86"/>
    </row>
    <row r="2502" spans="6:6" s="42" customFormat="1" x14ac:dyDescent="0.25">
      <c r="F2502" s="86"/>
    </row>
    <row r="2503" spans="6:6" s="42" customFormat="1" x14ac:dyDescent="0.25">
      <c r="F2503" s="86"/>
    </row>
    <row r="2504" spans="6:6" s="42" customFormat="1" x14ac:dyDescent="0.25">
      <c r="F2504" s="86"/>
    </row>
    <row r="2505" spans="6:6" s="42" customFormat="1" x14ac:dyDescent="0.25">
      <c r="F2505" s="86"/>
    </row>
    <row r="2506" spans="6:6" s="42" customFormat="1" x14ac:dyDescent="0.25">
      <c r="F2506" s="86"/>
    </row>
    <row r="2507" spans="6:6" s="42" customFormat="1" x14ac:dyDescent="0.25">
      <c r="F2507" s="86"/>
    </row>
    <row r="2508" spans="6:6" s="42" customFormat="1" x14ac:dyDescent="0.25">
      <c r="F2508" s="86"/>
    </row>
    <row r="2509" spans="6:6" s="42" customFormat="1" x14ac:dyDescent="0.25">
      <c r="F2509" s="86"/>
    </row>
    <row r="2510" spans="6:6" s="42" customFormat="1" x14ac:dyDescent="0.25">
      <c r="F2510" s="86"/>
    </row>
    <row r="2511" spans="6:6" s="42" customFormat="1" x14ac:dyDescent="0.25">
      <c r="F2511" s="86"/>
    </row>
    <row r="2512" spans="6:6" s="42" customFormat="1" x14ac:dyDescent="0.25">
      <c r="F2512" s="86"/>
    </row>
    <row r="2513" spans="6:6" s="42" customFormat="1" x14ac:dyDescent="0.25">
      <c r="F2513" s="86"/>
    </row>
    <row r="2514" spans="6:6" s="42" customFormat="1" x14ac:dyDescent="0.25">
      <c r="F2514" s="86"/>
    </row>
    <row r="2515" spans="6:6" s="42" customFormat="1" x14ac:dyDescent="0.25">
      <c r="F2515" s="86"/>
    </row>
    <row r="2516" spans="6:6" s="42" customFormat="1" x14ac:dyDescent="0.25">
      <c r="F2516" s="86"/>
    </row>
    <row r="2517" spans="6:6" s="42" customFormat="1" x14ac:dyDescent="0.25">
      <c r="F2517" s="86"/>
    </row>
    <row r="2518" spans="6:6" s="42" customFormat="1" x14ac:dyDescent="0.25">
      <c r="F2518" s="86"/>
    </row>
    <row r="2519" spans="6:6" s="42" customFormat="1" x14ac:dyDescent="0.25">
      <c r="F2519" s="86"/>
    </row>
    <row r="2520" spans="6:6" s="42" customFormat="1" x14ac:dyDescent="0.25">
      <c r="F2520" s="86"/>
    </row>
    <row r="2521" spans="6:6" s="42" customFormat="1" x14ac:dyDescent="0.25">
      <c r="F2521" s="86"/>
    </row>
    <row r="2522" spans="6:6" s="42" customFormat="1" x14ac:dyDescent="0.25">
      <c r="F2522" s="86"/>
    </row>
    <row r="2523" spans="6:6" s="42" customFormat="1" x14ac:dyDescent="0.25">
      <c r="F2523" s="86"/>
    </row>
    <row r="2524" spans="6:6" s="42" customFormat="1" x14ac:dyDescent="0.25">
      <c r="F2524" s="86"/>
    </row>
    <row r="2525" spans="6:6" s="42" customFormat="1" x14ac:dyDescent="0.25">
      <c r="F2525" s="86"/>
    </row>
    <row r="2526" spans="6:6" s="42" customFormat="1" x14ac:dyDescent="0.25">
      <c r="F2526" s="86"/>
    </row>
    <row r="2527" spans="6:6" s="42" customFormat="1" x14ac:dyDescent="0.25">
      <c r="F2527" s="86"/>
    </row>
    <row r="2528" spans="6:6" s="42" customFormat="1" x14ac:dyDescent="0.25">
      <c r="F2528" s="86"/>
    </row>
    <row r="2529" spans="6:6" s="42" customFormat="1" x14ac:dyDescent="0.25">
      <c r="F2529" s="86"/>
    </row>
    <row r="2530" spans="6:6" s="42" customFormat="1" x14ac:dyDescent="0.25">
      <c r="F2530" s="86"/>
    </row>
    <row r="2531" spans="6:6" s="42" customFormat="1" x14ac:dyDescent="0.25">
      <c r="F2531" s="86"/>
    </row>
    <row r="2532" spans="6:6" s="42" customFormat="1" x14ac:dyDescent="0.25">
      <c r="F2532" s="86"/>
    </row>
    <row r="2533" spans="6:6" s="42" customFormat="1" x14ac:dyDescent="0.25">
      <c r="F2533" s="86"/>
    </row>
    <row r="2534" spans="6:6" s="42" customFormat="1" x14ac:dyDescent="0.25">
      <c r="F2534" s="86"/>
    </row>
    <row r="2535" spans="6:6" s="42" customFormat="1" x14ac:dyDescent="0.25">
      <c r="F2535" s="86"/>
    </row>
    <row r="2536" spans="6:6" s="42" customFormat="1" x14ac:dyDescent="0.25">
      <c r="F2536" s="86"/>
    </row>
    <row r="2537" spans="6:6" s="42" customFormat="1" x14ac:dyDescent="0.25">
      <c r="F2537" s="86"/>
    </row>
    <row r="2538" spans="6:6" s="42" customFormat="1" x14ac:dyDescent="0.25">
      <c r="F2538" s="86"/>
    </row>
    <row r="2539" spans="6:6" s="42" customFormat="1" x14ac:dyDescent="0.25">
      <c r="F2539" s="86"/>
    </row>
    <row r="2540" spans="6:6" s="42" customFormat="1" x14ac:dyDescent="0.25">
      <c r="F2540" s="86"/>
    </row>
    <row r="2541" spans="6:6" s="42" customFormat="1" x14ac:dyDescent="0.25">
      <c r="F2541" s="86"/>
    </row>
    <row r="2542" spans="6:6" s="42" customFormat="1" x14ac:dyDescent="0.25">
      <c r="F2542" s="86"/>
    </row>
    <row r="2543" spans="6:6" s="42" customFormat="1" x14ac:dyDescent="0.25">
      <c r="F2543" s="86"/>
    </row>
    <row r="2544" spans="6:6" s="42" customFormat="1" x14ac:dyDescent="0.25">
      <c r="F2544" s="86"/>
    </row>
    <row r="2545" spans="6:6" s="42" customFormat="1" x14ac:dyDescent="0.25">
      <c r="F2545" s="86"/>
    </row>
    <row r="2546" spans="6:6" s="42" customFormat="1" x14ac:dyDescent="0.25">
      <c r="F2546" s="86"/>
    </row>
    <row r="2547" spans="6:6" s="42" customFormat="1" x14ac:dyDescent="0.25">
      <c r="F2547" s="86"/>
    </row>
    <row r="2548" spans="6:6" s="42" customFormat="1" x14ac:dyDescent="0.25">
      <c r="F2548" s="86"/>
    </row>
    <row r="2549" spans="6:6" s="42" customFormat="1" x14ac:dyDescent="0.25">
      <c r="F2549" s="86"/>
    </row>
    <row r="2550" spans="6:6" s="42" customFormat="1" x14ac:dyDescent="0.25">
      <c r="F2550" s="86"/>
    </row>
    <row r="2551" spans="6:6" s="42" customFormat="1" x14ac:dyDescent="0.25">
      <c r="F2551" s="86"/>
    </row>
    <row r="2552" spans="6:6" s="42" customFormat="1" x14ac:dyDescent="0.25">
      <c r="F2552" s="86"/>
    </row>
    <row r="2553" spans="6:6" s="42" customFormat="1" x14ac:dyDescent="0.25">
      <c r="F2553" s="86"/>
    </row>
    <row r="2554" spans="6:6" s="42" customFormat="1" x14ac:dyDescent="0.25">
      <c r="F2554" s="86"/>
    </row>
    <row r="2555" spans="6:6" s="42" customFormat="1" x14ac:dyDescent="0.25">
      <c r="F2555" s="86"/>
    </row>
    <row r="2556" spans="6:6" s="42" customFormat="1" x14ac:dyDescent="0.25">
      <c r="F2556" s="86"/>
    </row>
    <row r="2557" spans="6:6" s="42" customFormat="1" x14ac:dyDescent="0.25">
      <c r="F2557" s="86"/>
    </row>
    <row r="2558" spans="6:6" s="42" customFormat="1" x14ac:dyDescent="0.25">
      <c r="F2558" s="86"/>
    </row>
    <row r="2559" spans="6:6" s="42" customFormat="1" x14ac:dyDescent="0.25">
      <c r="F2559" s="86"/>
    </row>
    <row r="2560" spans="6:6" s="42" customFormat="1" x14ac:dyDescent="0.25">
      <c r="F2560" s="86"/>
    </row>
    <row r="2561" spans="6:6" s="42" customFormat="1" x14ac:dyDescent="0.25">
      <c r="F2561" s="86"/>
    </row>
    <row r="2562" spans="6:6" s="42" customFormat="1" x14ac:dyDescent="0.25">
      <c r="F2562" s="86"/>
    </row>
    <row r="2563" spans="6:6" s="42" customFormat="1" x14ac:dyDescent="0.25">
      <c r="F2563" s="86"/>
    </row>
    <row r="2564" spans="6:6" s="42" customFormat="1" x14ac:dyDescent="0.25">
      <c r="F2564" s="86"/>
    </row>
    <row r="2565" spans="6:6" s="42" customFormat="1" x14ac:dyDescent="0.25">
      <c r="F2565" s="86"/>
    </row>
    <row r="2566" spans="6:6" s="42" customFormat="1" x14ac:dyDescent="0.25">
      <c r="F2566" s="86"/>
    </row>
    <row r="2567" spans="6:6" s="42" customFormat="1" x14ac:dyDescent="0.25">
      <c r="F2567" s="86"/>
    </row>
    <row r="2568" spans="6:6" s="42" customFormat="1" x14ac:dyDescent="0.25">
      <c r="F2568" s="86"/>
    </row>
    <row r="2569" spans="6:6" s="42" customFormat="1" x14ac:dyDescent="0.25">
      <c r="F2569" s="86"/>
    </row>
    <row r="2570" spans="6:6" s="42" customFormat="1" x14ac:dyDescent="0.25">
      <c r="F2570" s="86"/>
    </row>
    <row r="2571" spans="6:6" s="42" customFormat="1" x14ac:dyDescent="0.25">
      <c r="F2571" s="86"/>
    </row>
    <row r="2572" spans="6:6" s="42" customFormat="1" x14ac:dyDescent="0.25">
      <c r="F2572" s="86"/>
    </row>
    <row r="2573" spans="6:6" s="42" customFormat="1" x14ac:dyDescent="0.25">
      <c r="F2573" s="86"/>
    </row>
    <row r="2574" spans="6:6" s="42" customFormat="1" x14ac:dyDescent="0.25">
      <c r="F2574" s="86"/>
    </row>
    <row r="2575" spans="6:6" s="42" customFormat="1" x14ac:dyDescent="0.25">
      <c r="F2575" s="86"/>
    </row>
    <row r="2576" spans="6:6" s="42" customFormat="1" x14ac:dyDescent="0.25">
      <c r="F2576" s="86"/>
    </row>
    <row r="2577" spans="6:6" s="42" customFormat="1" x14ac:dyDescent="0.25">
      <c r="F2577" s="86"/>
    </row>
    <row r="2578" spans="6:6" s="42" customFormat="1" x14ac:dyDescent="0.25">
      <c r="F2578" s="86"/>
    </row>
    <row r="2579" spans="6:6" s="42" customFormat="1" x14ac:dyDescent="0.25">
      <c r="F2579" s="86"/>
    </row>
    <row r="2580" spans="6:6" s="42" customFormat="1" x14ac:dyDescent="0.25">
      <c r="F2580" s="86"/>
    </row>
    <row r="2581" spans="6:6" s="42" customFormat="1" x14ac:dyDescent="0.25">
      <c r="F2581" s="86"/>
    </row>
    <row r="2582" spans="6:6" s="42" customFormat="1" x14ac:dyDescent="0.25">
      <c r="F2582" s="86"/>
    </row>
    <row r="2583" spans="6:6" s="42" customFormat="1" x14ac:dyDescent="0.25">
      <c r="F2583" s="86"/>
    </row>
    <row r="2584" spans="6:6" s="42" customFormat="1" x14ac:dyDescent="0.25">
      <c r="F2584" s="86"/>
    </row>
    <row r="2585" spans="6:6" s="42" customFormat="1" x14ac:dyDescent="0.25">
      <c r="F2585" s="86"/>
    </row>
    <row r="2586" spans="6:6" s="42" customFormat="1" x14ac:dyDescent="0.25">
      <c r="F2586" s="86"/>
    </row>
    <row r="2587" spans="6:6" s="42" customFormat="1" x14ac:dyDescent="0.25">
      <c r="F2587" s="86"/>
    </row>
    <row r="2588" spans="6:6" s="42" customFormat="1" x14ac:dyDescent="0.25">
      <c r="F2588" s="86"/>
    </row>
    <row r="2589" spans="6:6" s="42" customFormat="1" x14ac:dyDescent="0.25">
      <c r="F2589" s="86"/>
    </row>
    <row r="2590" spans="6:6" s="42" customFormat="1" x14ac:dyDescent="0.25">
      <c r="F2590" s="86"/>
    </row>
    <row r="2591" spans="6:6" s="42" customFormat="1" x14ac:dyDescent="0.25">
      <c r="F2591" s="86"/>
    </row>
    <row r="2592" spans="6:6" s="42" customFormat="1" x14ac:dyDescent="0.25">
      <c r="F2592" s="86"/>
    </row>
    <row r="2593" spans="6:6" s="42" customFormat="1" x14ac:dyDescent="0.25">
      <c r="F2593" s="86"/>
    </row>
    <row r="2594" spans="6:6" s="42" customFormat="1" x14ac:dyDescent="0.25">
      <c r="F2594" s="86"/>
    </row>
    <row r="2595" spans="6:6" s="42" customFormat="1" x14ac:dyDescent="0.25">
      <c r="F2595" s="86"/>
    </row>
    <row r="2596" spans="6:6" s="42" customFormat="1" x14ac:dyDescent="0.25">
      <c r="F2596" s="86"/>
    </row>
    <row r="2597" spans="6:6" s="42" customFormat="1" x14ac:dyDescent="0.25">
      <c r="F2597" s="86"/>
    </row>
    <row r="2598" spans="6:6" s="42" customFormat="1" x14ac:dyDescent="0.25">
      <c r="F2598" s="86"/>
    </row>
    <row r="2599" spans="6:6" s="42" customFormat="1" x14ac:dyDescent="0.25">
      <c r="F2599" s="86"/>
    </row>
    <row r="2600" spans="6:6" s="42" customFormat="1" x14ac:dyDescent="0.25">
      <c r="F2600" s="86"/>
    </row>
    <row r="2601" spans="6:6" s="42" customFormat="1" x14ac:dyDescent="0.25">
      <c r="F2601" s="86"/>
    </row>
    <row r="2602" spans="6:6" s="42" customFormat="1" x14ac:dyDescent="0.25">
      <c r="F2602" s="86"/>
    </row>
    <row r="2603" spans="6:6" s="42" customFormat="1" x14ac:dyDescent="0.25">
      <c r="F2603" s="86"/>
    </row>
    <row r="2604" spans="6:6" s="42" customFormat="1" x14ac:dyDescent="0.25">
      <c r="F2604" s="86"/>
    </row>
    <row r="2605" spans="6:6" s="42" customFormat="1" x14ac:dyDescent="0.25">
      <c r="F2605" s="86"/>
    </row>
    <row r="2606" spans="6:6" s="42" customFormat="1" x14ac:dyDescent="0.25">
      <c r="F2606" s="86"/>
    </row>
    <row r="2607" spans="6:6" s="42" customFormat="1" x14ac:dyDescent="0.25">
      <c r="F2607" s="86"/>
    </row>
    <row r="2608" spans="6:6" s="42" customFormat="1" x14ac:dyDescent="0.25">
      <c r="F2608" s="86"/>
    </row>
    <row r="2609" spans="6:6" s="42" customFormat="1" x14ac:dyDescent="0.25">
      <c r="F2609" s="86"/>
    </row>
    <row r="2610" spans="6:6" s="42" customFormat="1" x14ac:dyDescent="0.25">
      <c r="F2610" s="86"/>
    </row>
    <row r="2611" spans="6:6" s="42" customFormat="1" x14ac:dyDescent="0.25">
      <c r="F2611" s="86"/>
    </row>
    <row r="2612" spans="6:6" s="42" customFormat="1" x14ac:dyDescent="0.25">
      <c r="F2612" s="86"/>
    </row>
    <row r="2613" spans="6:6" s="42" customFormat="1" x14ac:dyDescent="0.25">
      <c r="F2613" s="86"/>
    </row>
    <row r="2614" spans="6:6" s="42" customFormat="1" x14ac:dyDescent="0.25">
      <c r="F2614" s="86"/>
    </row>
    <row r="2615" spans="6:6" s="42" customFormat="1" x14ac:dyDescent="0.25">
      <c r="F2615" s="86"/>
    </row>
    <row r="2616" spans="6:6" s="42" customFormat="1" x14ac:dyDescent="0.25">
      <c r="F2616" s="86"/>
    </row>
    <row r="2617" spans="6:6" s="42" customFormat="1" x14ac:dyDescent="0.25">
      <c r="F2617" s="86"/>
    </row>
    <row r="2618" spans="6:6" s="42" customFormat="1" x14ac:dyDescent="0.25">
      <c r="F2618" s="86"/>
    </row>
    <row r="2619" spans="6:6" s="42" customFormat="1" x14ac:dyDescent="0.25">
      <c r="F2619" s="86"/>
    </row>
    <row r="2620" spans="6:6" s="42" customFormat="1" x14ac:dyDescent="0.25">
      <c r="F2620" s="86"/>
    </row>
    <row r="2621" spans="6:6" s="42" customFormat="1" x14ac:dyDescent="0.25">
      <c r="F2621" s="86"/>
    </row>
    <row r="2622" spans="6:6" s="42" customFormat="1" x14ac:dyDescent="0.25">
      <c r="F2622" s="86"/>
    </row>
    <row r="2623" spans="6:6" s="42" customFormat="1" x14ac:dyDescent="0.25">
      <c r="F2623" s="86"/>
    </row>
    <row r="2624" spans="6:6" s="42" customFormat="1" x14ac:dyDescent="0.25">
      <c r="F2624" s="86"/>
    </row>
    <row r="2625" spans="6:6" s="42" customFormat="1" x14ac:dyDescent="0.25">
      <c r="F2625" s="86"/>
    </row>
    <row r="2626" spans="6:6" s="42" customFormat="1" x14ac:dyDescent="0.25">
      <c r="F2626" s="86"/>
    </row>
    <row r="2627" spans="6:6" s="42" customFormat="1" x14ac:dyDescent="0.25">
      <c r="F2627" s="86"/>
    </row>
    <row r="2628" spans="6:6" s="42" customFormat="1" x14ac:dyDescent="0.25">
      <c r="F2628" s="86"/>
    </row>
    <row r="2629" spans="6:6" s="42" customFormat="1" x14ac:dyDescent="0.25">
      <c r="F2629" s="86"/>
    </row>
    <row r="2630" spans="6:6" s="42" customFormat="1" x14ac:dyDescent="0.25">
      <c r="F2630" s="86"/>
    </row>
    <row r="2631" spans="6:6" s="42" customFormat="1" x14ac:dyDescent="0.25">
      <c r="F2631" s="86"/>
    </row>
    <row r="2632" spans="6:6" s="42" customFormat="1" x14ac:dyDescent="0.25">
      <c r="F2632" s="86"/>
    </row>
    <row r="2633" spans="6:6" s="42" customFormat="1" x14ac:dyDescent="0.25">
      <c r="F2633" s="86"/>
    </row>
    <row r="2634" spans="6:6" s="42" customFormat="1" x14ac:dyDescent="0.25">
      <c r="F2634" s="86"/>
    </row>
    <row r="2635" spans="6:6" s="42" customFormat="1" x14ac:dyDescent="0.25">
      <c r="F2635" s="86"/>
    </row>
    <row r="2636" spans="6:6" s="42" customFormat="1" x14ac:dyDescent="0.25">
      <c r="F2636" s="86"/>
    </row>
    <row r="2637" spans="6:6" s="42" customFormat="1" x14ac:dyDescent="0.25">
      <c r="F2637" s="86"/>
    </row>
    <row r="2638" spans="6:6" s="42" customFormat="1" x14ac:dyDescent="0.25">
      <c r="F2638" s="86"/>
    </row>
    <row r="2639" spans="6:6" s="42" customFormat="1" x14ac:dyDescent="0.25">
      <c r="F2639" s="86"/>
    </row>
    <row r="2640" spans="6:6" s="42" customFormat="1" x14ac:dyDescent="0.25">
      <c r="F2640" s="86"/>
    </row>
    <row r="2641" spans="6:6" s="42" customFormat="1" x14ac:dyDescent="0.25">
      <c r="F2641" s="86"/>
    </row>
    <row r="2642" spans="6:6" s="42" customFormat="1" x14ac:dyDescent="0.25">
      <c r="F2642" s="86"/>
    </row>
    <row r="2643" spans="6:6" s="42" customFormat="1" x14ac:dyDescent="0.25">
      <c r="F2643" s="86"/>
    </row>
    <row r="2644" spans="6:6" s="42" customFormat="1" x14ac:dyDescent="0.25">
      <c r="F2644" s="86"/>
    </row>
    <row r="2645" spans="6:6" s="42" customFormat="1" x14ac:dyDescent="0.25">
      <c r="F2645" s="86"/>
    </row>
    <row r="2646" spans="6:6" s="42" customFormat="1" x14ac:dyDescent="0.25">
      <c r="F2646" s="86"/>
    </row>
    <row r="2647" spans="6:6" s="42" customFormat="1" x14ac:dyDescent="0.25">
      <c r="F2647" s="86"/>
    </row>
    <row r="2648" spans="6:6" s="42" customFormat="1" x14ac:dyDescent="0.25">
      <c r="F2648" s="86"/>
    </row>
    <row r="2649" spans="6:6" s="42" customFormat="1" x14ac:dyDescent="0.25">
      <c r="F2649" s="86"/>
    </row>
    <row r="2650" spans="6:6" s="42" customFormat="1" x14ac:dyDescent="0.25">
      <c r="F2650" s="86"/>
    </row>
    <row r="2651" spans="6:6" s="42" customFormat="1" x14ac:dyDescent="0.25">
      <c r="F2651" s="86"/>
    </row>
    <row r="2652" spans="6:6" s="42" customFormat="1" x14ac:dyDescent="0.25">
      <c r="F2652" s="86"/>
    </row>
    <row r="2653" spans="6:6" s="42" customFormat="1" x14ac:dyDescent="0.25">
      <c r="F2653" s="86"/>
    </row>
    <row r="2654" spans="6:6" s="42" customFormat="1" x14ac:dyDescent="0.25">
      <c r="F2654" s="86"/>
    </row>
    <row r="2655" spans="6:6" s="42" customFormat="1" x14ac:dyDescent="0.25">
      <c r="F2655" s="86"/>
    </row>
    <row r="2656" spans="6:6" s="42" customFormat="1" x14ac:dyDescent="0.25">
      <c r="F2656" s="86"/>
    </row>
    <row r="2657" spans="6:6" s="42" customFormat="1" x14ac:dyDescent="0.25">
      <c r="F2657" s="86"/>
    </row>
    <row r="2658" spans="6:6" s="42" customFormat="1" x14ac:dyDescent="0.25">
      <c r="F2658" s="86"/>
    </row>
    <row r="2659" spans="6:6" s="42" customFormat="1" x14ac:dyDescent="0.25">
      <c r="F2659" s="86"/>
    </row>
    <row r="2660" spans="6:6" s="42" customFormat="1" x14ac:dyDescent="0.25">
      <c r="F2660" s="86"/>
    </row>
    <row r="2661" spans="6:6" s="42" customFormat="1" x14ac:dyDescent="0.25">
      <c r="F2661" s="86"/>
    </row>
    <row r="2662" spans="6:6" s="42" customFormat="1" x14ac:dyDescent="0.25">
      <c r="F2662" s="86"/>
    </row>
    <row r="2663" spans="6:6" s="42" customFormat="1" x14ac:dyDescent="0.25">
      <c r="F2663" s="86"/>
    </row>
    <row r="2664" spans="6:6" s="42" customFormat="1" x14ac:dyDescent="0.25">
      <c r="F2664" s="86"/>
    </row>
    <row r="2665" spans="6:6" s="42" customFormat="1" x14ac:dyDescent="0.25">
      <c r="F2665" s="86"/>
    </row>
    <row r="2666" spans="6:6" s="42" customFormat="1" x14ac:dyDescent="0.25">
      <c r="F2666" s="86"/>
    </row>
    <row r="2667" spans="6:6" s="42" customFormat="1" x14ac:dyDescent="0.25">
      <c r="F2667" s="86"/>
    </row>
    <row r="2668" spans="6:6" s="42" customFormat="1" x14ac:dyDescent="0.25">
      <c r="F2668" s="86"/>
    </row>
    <row r="2669" spans="6:6" s="42" customFormat="1" x14ac:dyDescent="0.25">
      <c r="F2669" s="86"/>
    </row>
    <row r="2670" spans="6:6" s="42" customFormat="1" x14ac:dyDescent="0.25">
      <c r="F2670" s="86"/>
    </row>
    <row r="2671" spans="6:6" s="42" customFormat="1" x14ac:dyDescent="0.25">
      <c r="F2671" s="86"/>
    </row>
    <row r="2672" spans="6:6" s="42" customFormat="1" x14ac:dyDescent="0.25">
      <c r="F2672" s="86"/>
    </row>
    <row r="2673" spans="6:6" s="42" customFormat="1" x14ac:dyDescent="0.25">
      <c r="F2673" s="86"/>
    </row>
    <row r="2674" spans="6:6" s="42" customFormat="1" x14ac:dyDescent="0.25">
      <c r="F2674" s="86"/>
    </row>
    <row r="2675" spans="6:6" s="42" customFormat="1" x14ac:dyDescent="0.25">
      <c r="F2675" s="86"/>
    </row>
    <row r="2676" spans="6:6" s="42" customFormat="1" x14ac:dyDescent="0.25">
      <c r="F2676" s="86"/>
    </row>
    <row r="2677" spans="6:6" s="42" customFormat="1" x14ac:dyDescent="0.25">
      <c r="F2677" s="86"/>
    </row>
    <row r="2678" spans="6:6" s="42" customFormat="1" x14ac:dyDescent="0.25">
      <c r="F2678" s="86"/>
    </row>
    <row r="2679" spans="6:6" s="42" customFormat="1" x14ac:dyDescent="0.25">
      <c r="F2679" s="86"/>
    </row>
    <row r="2680" spans="6:6" s="42" customFormat="1" x14ac:dyDescent="0.25">
      <c r="F2680" s="86"/>
    </row>
    <row r="2681" spans="6:6" s="42" customFormat="1" x14ac:dyDescent="0.25">
      <c r="F2681" s="86"/>
    </row>
    <row r="2682" spans="6:6" s="42" customFormat="1" x14ac:dyDescent="0.25">
      <c r="F2682" s="86"/>
    </row>
    <row r="2683" spans="6:6" s="42" customFormat="1" x14ac:dyDescent="0.25">
      <c r="F2683" s="86"/>
    </row>
    <row r="2684" spans="6:6" s="42" customFormat="1" x14ac:dyDescent="0.25">
      <c r="F2684" s="86"/>
    </row>
    <row r="2685" spans="6:6" s="42" customFormat="1" x14ac:dyDescent="0.25">
      <c r="F2685" s="86"/>
    </row>
    <row r="2686" spans="6:6" s="42" customFormat="1" x14ac:dyDescent="0.25">
      <c r="F2686" s="86"/>
    </row>
    <row r="2687" spans="6:6" s="42" customFormat="1" x14ac:dyDescent="0.25">
      <c r="F2687" s="86"/>
    </row>
    <row r="2688" spans="6:6" s="42" customFormat="1" x14ac:dyDescent="0.25">
      <c r="F2688" s="86"/>
    </row>
    <row r="2689" spans="6:6" s="42" customFormat="1" x14ac:dyDescent="0.25">
      <c r="F2689" s="86"/>
    </row>
    <row r="2690" spans="6:6" s="42" customFormat="1" x14ac:dyDescent="0.25">
      <c r="F2690" s="86"/>
    </row>
    <row r="2691" spans="6:6" s="42" customFormat="1" x14ac:dyDescent="0.25">
      <c r="F2691" s="86"/>
    </row>
    <row r="2692" spans="6:6" s="42" customFormat="1" x14ac:dyDescent="0.25">
      <c r="F2692" s="86"/>
    </row>
    <row r="2693" spans="6:6" s="42" customFormat="1" x14ac:dyDescent="0.25">
      <c r="F2693" s="86"/>
    </row>
    <row r="2694" spans="6:6" s="42" customFormat="1" x14ac:dyDescent="0.25">
      <c r="F2694" s="86"/>
    </row>
    <row r="2695" spans="6:6" s="42" customFormat="1" x14ac:dyDescent="0.25">
      <c r="F2695" s="86"/>
    </row>
    <row r="2696" spans="6:6" s="42" customFormat="1" x14ac:dyDescent="0.25">
      <c r="F2696" s="86"/>
    </row>
    <row r="2697" spans="6:6" s="42" customFormat="1" x14ac:dyDescent="0.25">
      <c r="F2697" s="86"/>
    </row>
    <row r="2698" spans="6:6" s="42" customFormat="1" x14ac:dyDescent="0.25">
      <c r="F2698" s="86"/>
    </row>
    <row r="2699" spans="6:6" s="42" customFormat="1" x14ac:dyDescent="0.25">
      <c r="F2699" s="86"/>
    </row>
    <row r="2700" spans="6:6" s="42" customFormat="1" x14ac:dyDescent="0.25">
      <c r="F2700" s="86"/>
    </row>
    <row r="2701" spans="6:6" s="42" customFormat="1" x14ac:dyDescent="0.25">
      <c r="F2701" s="86"/>
    </row>
    <row r="2702" spans="6:6" s="42" customFormat="1" x14ac:dyDescent="0.25">
      <c r="F2702" s="86"/>
    </row>
    <row r="2703" spans="6:6" s="42" customFormat="1" x14ac:dyDescent="0.25">
      <c r="F2703" s="86"/>
    </row>
    <row r="2704" spans="6:6" s="42" customFormat="1" x14ac:dyDescent="0.25">
      <c r="F2704" s="86"/>
    </row>
    <row r="2705" spans="6:6" s="42" customFormat="1" x14ac:dyDescent="0.25">
      <c r="F2705" s="86"/>
    </row>
    <row r="2706" spans="6:6" s="42" customFormat="1" x14ac:dyDescent="0.25">
      <c r="F2706" s="86"/>
    </row>
    <row r="2707" spans="6:6" s="42" customFormat="1" x14ac:dyDescent="0.25">
      <c r="F2707" s="86"/>
    </row>
    <row r="2708" spans="6:6" s="42" customFormat="1" x14ac:dyDescent="0.25">
      <c r="F2708" s="86"/>
    </row>
    <row r="2709" spans="6:6" s="42" customFormat="1" x14ac:dyDescent="0.25">
      <c r="F2709" s="86"/>
    </row>
    <row r="2710" spans="6:6" s="42" customFormat="1" x14ac:dyDescent="0.25">
      <c r="F2710" s="86"/>
    </row>
    <row r="2711" spans="6:6" s="42" customFormat="1" x14ac:dyDescent="0.25">
      <c r="F2711" s="86"/>
    </row>
    <row r="2712" spans="6:6" s="42" customFormat="1" x14ac:dyDescent="0.25">
      <c r="F2712" s="86"/>
    </row>
    <row r="2713" spans="6:6" s="42" customFormat="1" x14ac:dyDescent="0.25">
      <c r="F2713" s="86"/>
    </row>
    <row r="2714" spans="6:6" s="42" customFormat="1" x14ac:dyDescent="0.25">
      <c r="F2714" s="86"/>
    </row>
    <row r="2715" spans="6:6" s="42" customFormat="1" x14ac:dyDescent="0.25">
      <c r="F2715" s="86"/>
    </row>
    <row r="2716" spans="6:6" s="42" customFormat="1" x14ac:dyDescent="0.25">
      <c r="F2716" s="86"/>
    </row>
    <row r="2717" spans="6:6" s="42" customFormat="1" x14ac:dyDescent="0.25">
      <c r="F2717" s="86"/>
    </row>
    <row r="2718" spans="6:6" s="42" customFormat="1" x14ac:dyDescent="0.25">
      <c r="F2718" s="86"/>
    </row>
    <row r="2719" spans="6:6" s="42" customFormat="1" x14ac:dyDescent="0.25">
      <c r="F2719" s="86"/>
    </row>
    <row r="2720" spans="6:6" s="42" customFormat="1" x14ac:dyDescent="0.25">
      <c r="F2720" s="86"/>
    </row>
    <row r="2721" spans="6:6" s="42" customFormat="1" x14ac:dyDescent="0.25">
      <c r="F2721" s="86"/>
    </row>
    <row r="2722" spans="6:6" s="42" customFormat="1" x14ac:dyDescent="0.25">
      <c r="F2722" s="86"/>
    </row>
    <row r="2723" spans="6:6" s="42" customFormat="1" x14ac:dyDescent="0.25">
      <c r="F2723" s="86"/>
    </row>
    <row r="2724" spans="6:6" s="42" customFormat="1" x14ac:dyDescent="0.25">
      <c r="F2724" s="86"/>
    </row>
    <row r="2725" spans="6:6" s="42" customFormat="1" x14ac:dyDescent="0.25">
      <c r="F2725" s="86"/>
    </row>
    <row r="2726" spans="6:6" s="42" customFormat="1" x14ac:dyDescent="0.25">
      <c r="F2726" s="86"/>
    </row>
    <row r="2727" spans="6:6" s="42" customFormat="1" x14ac:dyDescent="0.25">
      <c r="F2727" s="86"/>
    </row>
    <row r="2728" spans="6:6" s="42" customFormat="1" x14ac:dyDescent="0.25">
      <c r="F2728" s="86"/>
    </row>
    <row r="2729" spans="6:6" s="42" customFormat="1" x14ac:dyDescent="0.25">
      <c r="F2729" s="86"/>
    </row>
    <row r="2730" spans="6:6" s="42" customFormat="1" x14ac:dyDescent="0.25">
      <c r="F2730" s="86"/>
    </row>
    <row r="2731" spans="6:6" s="42" customFormat="1" x14ac:dyDescent="0.25">
      <c r="F2731" s="86"/>
    </row>
    <row r="2732" spans="6:6" s="42" customFormat="1" x14ac:dyDescent="0.25">
      <c r="F2732" s="86"/>
    </row>
    <row r="2733" spans="6:6" s="42" customFormat="1" x14ac:dyDescent="0.25">
      <c r="F2733" s="86"/>
    </row>
    <row r="2734" spans="6:6" s="42" customFormat="1" x14ac:dyDescent="0.25">
      <c r="F2734" s="86"/>
    </row>
    <row r="2735" spans="6:6" s="42" customFormat="1" x14ac:dyDescent="0.25">
      <c r="F2735" s="86"/>
    </row>
    <row r="2736" spans="6:6" s="42" customFormat="1" x14ac:dyDescent="0.25">
      <c r="F2736" s="86"/>
    </row>
    <row r="2737" spans="6:6" s="42" customFormat="1" x14ac:dyDescent="0.25">
      <c r="F2737" s="86"/>
    </row>
    <row r="2738" spans="6:6" s="42" customFormat="1" x14ac:dyDescent="0.25">
      <c r="F2738" s="86"/>
    </row>
    <row r="2739" spans="6:6" s="42" customFormat="1" x14ac:dyDescent="0.25">
      <c r="F2739" s="86"/>
    </row>
    <row r="2740" spans="6:6" s="42" customFormat="1" x14ac:dyDescent="0.25">
      <c r="F2740" s="86"/>
    </row>
    <row r="2741" spans="6:6" s="42" customFormat="1" x14ac:dyDescent="0.25">
      <c r="F2741" s="86"/>
    </row>
    <row r="2742" spans="6:6" s="42" customFormat="1" x14ac:dyDescent="0.25">
      <c r="F2742" s="86"/>
    </row>
    <row r="2743" spans="6:6" s="42" customFormat="1" x14ac:dyDescent="0.25">
      <c r="F2743" s="86"/>
    </row>
    <row r="2744" spans="6:6" s="42" customFormat="1" x14ac:dyDescent="0.25">
      <c r="F2744" s="86"/>
    </row>
    <row r="2745" spans="6:6" s="42" customFormat="1" x14ac:dyDescent="0.25">
      <c r="F2745" s="86"/>
    </row>
    <row r="2746" spans="6:6" s="42" customFormat="1" x14ac:dyDescent="0.25">
      <c r="F2746" s="86"/>
    </row>
    <row r="2747" spans="6:6" s="42" customFormat="1" x14ac:dyDescent="0.25">
      <c r="F2747" s="86"/>
    </row>
    <row r="2748" spans="6:6" s="42" customFormat="1" x14ac:dyDescent="0.25">
      <c r="F2748" s="86"/>
    </row>
    <row r="2749" spans="6:6" s="42" customFormat="1" x14ac:dyDescent="0.25">
      <c r="F2749" s="86"/>
    </row>
    <row r="2750" spans="6:6" s="42" customFormat="1" x14ac:dyDescent="0.25">
      <c r="F2750" s="86"/>
    </row>
    <row r="2751" spans="6:6" s="42" customFormat="1" x14ac:dyDescent="0.25">
      <c r="F2751" s="86"/>
    </row>
    <row r="2752" spans="6:6" s="42" customFormat="1" x14ac:dyDescent="0.25">
      <c r="F2752" s="86"/>
    </row>
    <row r="2753" spans="6:6" s="42" customFormat="1" x14ac:dyDescent="0.25">
      <c r="F2753" s="86"/>
    </row>
    <row r="2754" spans="6:6" s="42" customFormat="1" x14ac:dyDescent="0.25">
      <c r="F2754" s="86"/>
    </row>
    <row r="2755" spans="6:6" s="42" customFormat="1" x14ac:dyDescent="0.25">
      <c r="F2755" s="86"/>
    </row>
    <row r="2756" spans="6:6" s="42" customFormat="1" x14ac:dyDescent="0.25">
      <c r="F2756" s="86"/>
    </row>
    <row r="2757" spans="6:6" s="42" customFormat="1" x14ac:dyDescent="0.25">
      <c r="F2757" s="86"/>
    </row>
    <row r="2758" spans="6:6" s="42" customFormat="1" x14ac:dyDescent="0.25">
      <c r="F2758" s="86"/>
    </row>
    <row r="2759" spans="6:6" s="42" customFormat="1" x14ac:dyDescent="0.25">
      <c r="F2759" s="86"/>
    </row>
    <row r="2760" spans="6:6" s="42" customFormat="1" x14ac:dyDescent="0.25">
      <c r="F2760" s="86"/>
    </row>
    <row r="2761" spans="6:6" s="42" customFormat="1" x14ac:dyDescent="0.25">
      <c r="F2761" s="86"/>
    </row>
    <row r="2762" spans="6:6" s="42" customFormat="1" x14ac:dyDescent="0.25">
      <c r="F2762" s="86"/>
    </row>
    <row r="2763" spans="6:6" s="42" customFormat="1" x14ac:dyDescent="0.25">
      <c r="F2763" s="86"/>
    </row>
    <row r="2764" spans="6:6" s="42" customFormat="1" x14ac:dyDescent="0.25">
      <c r="F2764" s="86"/>
    </row>
    <row r="2765" spans="6:6" s="42" customFormat="1" x14ac:dyDescent="0.25">
      <c r="F2765" s="86"/>
    </row>
    <row r="2766" spans="6:6" s="42" customFormat="1" x14ac:dyDescent="0.25">
      <c r="F2766" s="86"/>
    </row>
    <row r="2767" spans="6:6" s="42" customFormat="1" x14ac:dyDescent="0.25">
      <c r="F2767" s="86"/>
    </row>
    <row r="2768" spans="6:6" s="42" customFormat="1" x14ac:dyDescent="0.25">
      <c r="F2768" s="86"/>
    </row>
    <row r="2769" spans="6:6" s="42" customFormat="1" x14ac:dyDescent="0.25">
      <c r="F2769" s="86"/>
    </row>
    <row r="2770" spans="6:6" s="42" customFormat="1" x14ac:dyDescent="0.25">
      <c r="F2770" s="86"/>
    </row>
    <row r="2771" spans="6:6" s="42" customFormat="1" x14ac:dyDescent="0.25">
      <c r="F2771" s="86"/>
    </row>
    <row r="2772" spans="6:6" s="42" customFormat="1" x14ac:dyDescent="0.25">
      <c r="F2772" s="86"/>
    </row>
    <row r="2773" spans="6:6" s="42" customFormat="1" x14ac:dyDescent="0.25">
      <c r="F2773" s="86"/>
    </row>
    <row r="2774" spans="6:6" s="42" customFormat="1" x14ac:dyDescent="0.25">
      <c r="F2774" s="86"/>
    </row>
    <row r="2775" spans="6:6" s="42" customFormat="1" x14ac:dyDescent="0.25">
      <c r="F2775" s="86"/>
    </row>
    <row r="2776" spans="6:6" s="42" customFormat="1" x14ac:dyDescent="0.25">
      <c r="F2776" s="86"/>
    </row>
    <row r="2777" spans="6:6" s="42" customFormat="1" x14ac:dyDescent="0.25">
      <c r="F2777" s="86"/>
    </row>
    <row r="2778" spans="6:6" s="42" customFormat="1" x14ac:dyDescent="0.25">
      <c r="F2778" s="86"/>
    </row>
    <row r="2779" spans="6:6" s="42" customFormat="1" x14ac:dyDescent="0.25">
      <c r="F2779" s="86"/>
    </row>
    <row r="2780" spans="6:6" s="42" customFormat="1" x14ac:dyDescent="0.25">
      <c r="F2780" s="86"/>
    </row>
    <row r="2781" spans="6:6" s="42" customFormat="1" x14ac:dyDescent="0.25">
      <c r="F2781" s="86"/>
    </row>
    <row r="2782" spans="6:6" s="42" customFormat="1" x14ac:dyDescent="0.25">
      <c r="F2782" s="86"/>
    </row>
    <row r="2783" spans="6:6" s="42" customFormat="1" x14ac:dyDescent="0.25">
      <c r="F2783" s="86"/>
    </row>
    <row r="2784" spans="6:6" s="42" customFormat="1" x14ac:dyDescent="0.25">
      <c r="F2784" s="86"/>
    </row>
    <row r="2785" spans="6:6" s="42" customFormat="1" x14ac:dyDescent="0.25">
      <c r="F2785" s="86"/>
    </row>
    <row r="2786" spans="6:6" s="42" customFormat="1" x14ac:dyDescent="0.25">
      <c r="F2786" s="86"/>
    </row>
    <row r="2787" spans="6:6" s="42" customFormat="1" x14ac:dyDescent="0.25">
      <c r="F2787" s="86"/>
    </row>
    <row r="2788" spans="6:6" s="42" customFormat="1" x14ac:dyDescent="0.25">
      <c r="F2788" s="86"/>
    </row>
    <row r="2789" spans="6:6" s="42" customFormat="1" x14ac:dyDescent="0.25">
      <c r="F2789" s="86"/>
    </row>
    <row r="2790" spans="6:6" s="42" customFormat="1" x14ac:dyDescent="0.25">
      <c r="F2790" s="86"/>
    </row>
    <row r="2791" spans="6:6" s="42" customFormat="1" x14ac:dyDescent="0.25">
      <c r="F2791" s="86"/>
    </row>
    <row r="2792" spans="6:6" s="42" customFormat="1" x14ac:dyDescent="0.25">
      <c r="F2792" s="86"/>
    </row>
    <row r="2793" spans="6:6" s="42" customFormat="1" x14ac:dyDescent="0.25">
      <c r="F2793" s="86"/>
    </row>
    <row r="2794" spans="6:6" s="42" customFormat="1" x14ac:dyDescent="0.25">
      <c r="F2794" s="86"/>
    </row>
    <row r="2795" spans="6:6" s="42" customFormat="1" x14ac:dyDescent="0.25">
      <c r="F2795" s="86"/>
    </row>
    <row r="2796" spans="6:6" s="42" customFormat="1" x14ac:dyDescent="0.25">
      <c r="F2796" s="86"/>
    </row>
    <row r="2797" spans="6:6" s="42" customFormat="1" x14ac:dyDescent="0.25">
      <c r="F2797" s="86"/>
    </row>
    <row r="2798" spans="6:6" s="42" customFormat="1" x14ac:dyDescent="0.25">
      <c r="F2798" s="86"/>
    </row>
    <row r="2799" spans="6:6" s="42" customFormat="1" x14ac:dyDescent="0.25">
      <c r="F2799" s="86"/>
    </row>
    <row r="2800" spans="6:6" s="42" customFormat="1" x14ac:dyDescent="0.25">
      <c r="F2800" s="86"/>
    </row>
    <row r="2801" spans="6:6" s="42" customFormat="1" x14ac:dyDescent="0.25">
      <c r="F2801" s="86"/>
    </row>
    <row r="2802" spans="6:6" s="42" customFormat="1" x14ac:dyDescent="0.25">
      <c r="F2802" s="86"/>
    </row>
    <row r="2803" spans="6:6" s="42" customFormat="1" x14ac:dyDescent="0.25">
      <c r="F2803" s="86"/>
    </row>
    <row r="2804" spans="6:6" s="42" customFormat="1" x14ac:dyDescent="0.25">
      <c r="F2804" s="86"/>
    </row>
    <row r="2805" spans="6:6" s="42" customFormat="1" x14ac:dyDescent="0.25">
      <c r="F2805" s="86"/>
    </row>
    <row r="2806" spans="6:6" s="42" customFormat="1" x14ac:dyDescent="0.25">
      <c r="F2806" s="86"/>
    </row>
    <row r="2807" spans="6:6" s="42" customFormat="1" x14ac:dyDescent="0.25">
      <c r="F2807" s="86"/>
    </row>
    <row r="2808" spans="6:6" s="42" customFormat="1" x14ac:dyDescent="0.25">
      <c r="F2808" s="86"/>
    </row>
    <row r="2809" spans="6:6" s="42" customFormat="1" x14ac:dyDescent="0.25">
      <c r="F2809" s="86"/>
    </row>
    <row r="2810" spans="6:6" s="42" customFormat="1" x14ac:dyDescent="0.25">
      <c r="F2810" s="86"/>
    </row>
    <row r="2811" spans="6:6" s="42" customFormat="1" x14ac:dyDescent="0.25">
      <c r="F2811" s="86"/>
    </row>
    <row r="2812" spans="6:6" s="42" customFormat="1" x14ac:dyDescent="0.25">
      <c r="F2812" s="86"/>
    </row>
    <row r="2813" spans="6:6" s="42" customFormat="1" x14ac:dyDescent="0.25">
      <c r="F2813" s="86"/>
    </row>
    <row r="2814" spans="6:6" s="42" customFormat="1" x14ac:dyDescent="0.25">
      <c r="F2814" s="86"/>
    </row>
    <row r="2815" spans="6:6" s="42" customFormat="1" x14ac:dyDescent="0.25">
      <c r="F2815" s="86"/>
    </row>
    <row r="2816" spans="6:6" s="42" customFormat="1" x14ac:dyDescent="0.25">
      <c r="F2816" s="86"/>
    </row>
    <row r="2817" spans="6:6" s="42" customFormat="1" x14ac:dyDescent="0.25">
      <c r="F2817" s="86"/>
    </row>
    <row r="2818" spans="6:6" s="42" customFormat="1" x14ac:dyDescent="0.25">
      <c r="F2818" s="86"/>
    </row>
    <row r="2819" spans="6:6" s="42" customFormat="1" x14ac:dyDescent="0.25">
      <c r="F2819" s="86"/>
    </row>
    <row r="2820" spans="6:6" s="42" customFormat="1" x14ac:dyDescent="0.25">
      <c r="F2820" s="86"/>
    </row>
    <row r="2821" spans="6:6" s="42" customFormat="1" x14ac:dyDescent="0.25">
      <c r="F2821" s="86"/>
    </row>
    <row r="2822" spans="6:6" s="42" customFormat="1" x14ac:dyDescent="0.25">
      <c r="F2822" s="86"/>
    </row>
    <row r="2823" spans="6:6" s="42" customFormat="1" x14ac:dyDescent="0.25">
      <c r="F2823" s="86"/>
    </row>
    <row r="2824" spans="6:6" s="42" customFormat="1" x14ac:dyDescent="0.25">
      <c r="F2824" s="86"/>
    </row>
    <row r="2825" spans="6:6" s="42" customFormat="1" x14ac:dyDescent="0.25">
      <c r="F2825" s="86"/>
    </row>
    <row r="2826" spans="6:6" s="42" customFormat="1" x14ac:dyDescent="0.25">
      <c r="F2826" s="86"/>
    </row>
    <row r="2827" spans="6:6" s="42" customFormat="1" x14ac:dyDescent="0.25">
      <c r="F2827" s="86"/>
    </row>
    <row r="2828" spans="6:6" s="42" customFormat="1" x14ac:dyDescent="0.25">
      <c r="F2828" s="86"/>
    </row>
    <row r="2829" spans="6:6" s="42" customFormat="1" x14ac:dyDescent="0.25">
      <c r="F2829" s="86"/>
    </row>
    <row r="2830" spans="6:6" s="42" customFormat="1" x14ac:dyDescent="0.25">
      <c r="F2830" s="86"/>
    </row>
    <row r="2831" spans="6:6" s="42" customFormat="1" x14ac:dyDescent="0.25">
      <c r="F2831" s="86"/>
    </row>
    <row r="2832" spans="6:6" s="42" customFormat="1" x14ac:dyDescent="0.25">
      <c r="F2832" s="86"/>
    </row>
    <row r="2833" spans="6:6" s="42" customFormat="1" x14ac:dyDescent="0.25">
      <c r="F2833" s="86"/>
    </row>
    <row r="2834" spans="6:6" s="42" customFormat="1" x14ac:dyDescent="0.25">
      <c r="F2834" s="86"/>
    </row>
    <row r="2835" spans="6:6" s="42" customFormat="1" x14ac:dyDescent="0.25">
      <c r="F2835" s="86"/>
    </row>
    <row r="2836" spans="6:6" s="42" customFormat="1" x14ac:dyDescent="0.25">
      <c r="F2836" s="86"/>
    </row>
    <row r="2837" spans="6:6" s="42" customFormat="1" x14ac:dyDescent="0.25">
      <c r="F2837" s="86"/>
    </row>
    <row r="2838" spans="6:6" s="42" customFormat="1" x14ac:dyDescent="0.25">
      <c r="F2838" s="86"/>
    </row>
    <row r="2839" spans="6:6" s="42" customFormat="1" x14ac:dyDescent="0.25">
      <c r="F2839" s="86"/>
    </row>
    <row r="2840" spans="6:6" s="42" customFormat="1" x14ac:dyDescent="0.25">
      <c r="F2840" s="86"/>
    </row>
    <row r="2841" spans="6:6" s="42" customFormat="1" x14ac:dyDescent="0.25">
      <c r="F2841" s="86"/>
    </row>
    <row r="2842" spans="6:6" s="42" customFormat="1" x14ac:dyDescent="0.25">
      <c r="F2842" s="86"/>
    </row>
    <row r="2843" spans="6:6" s="42" customFormat="1" x14ac:dyDescent="0.25">
      <c r="F2843" s="86"/>
    </row>
    <row r="2844" spans="6:6" s="42" customFormat="1" x14ac:dyDescent="0.25">
      <c r="F2844" s="86"/>
    </row>
    <row r="2845" spans="6:6" s="42" customFormat="1" x14ac:dyDescent="0.25">
      <c r="F2845" s="86"/>
    </row>
    <row r="2846" spans="6:6" s="42" customFormat="1" x14ac:dyDescent="0.25">
      <c r="F2846" s="86"/>
    </row>
    <row r="2847" spans="6:6" s="42" customFormat="1" x14ac:dyDescent="0.25">
      <c r="F2847" s="86"/>
    </row>
    <row r="2848" spans="6:6" s="42" customFormat="1" x14ac:dyDescent="0.25">
      <c r="F2848" s="86"/>
    </row>
    <row r="2849" spans="6:6" s="42" customFormat="1" x14ac:dyDescent="0.25">
      <c r="F2849" s="86"/>
    </row>
    <row r="2850" spans="6:6" s="42" customFormat="1" x14ac:dyDescent="0.25">
      <c r="F2850" s="86"/>
    </row>
    <row r="2851" spans="6:6" s="42" customFormat="1" x14ac:dyDescent="0.25">
      <c r="F2851" s="86"/>
    </row>
    <row r="2852" spans="6:6" s="42" customFormat="1" x14ac:dyDescent="0.25">
      <c r="F2852" s="86"/>
    </row>
    <row r="2853" spans="6:6" s="42" customFormat="1" x14ac:dyDescent="0.25">
      <c r="F2853" s="86"/>
    </row>
    <row r="2854" spans="6:6" s="42" customFormat="1" x14ac:dyDescent="0.25">
      <c r="F2854" s="86"/>
    </row>
    <row r="2855" spans="6:6" s="42" customFormat="1" x14ac:dyDescent="0.25">
      <c r="F2855" s="86"/>
    </row>
    <row r="2856" spans="6:6" s="42" customFormat="1" x14ac:dyDescent="0.25">
      <c r="F2856" s="86"/>
    </row>
    <row r="2857" spans="6:6" s="42" customFormat="1" x14ac:dyDescent="0.25">
      <c r="F2857" s="86"/>
    </row>
    <row r="2858" spans="6:6" s="42" customFormat="1" x14ac:dyDescent="0.25">
      <c r="F2858" s="86"/>
    </row>
    <row r="2859" spans="6:6" s="42" customFormat="1" x14ac:dyDescent="0.25">
      <c r="F2859" s="86"/>
    </row>
    <row r="2860" spans="6:6" s="42" customFormat="1" x14ac:dyDescent="0.25">
      <c r="F2860" s="86"/>
    </row>
    <row r="2861" spans="6:6" s="42" customFormat="1" x14ac:dyDescent="0.25">
      <c r="F2861" s="86"/>
    </row>
    <row r="2862" spans="6:6" s="42" customFormat="1" x14ac:dyDescent="0.25">
      <c r="F2862" s="86"/>
    </row>
    <row r="2863" spans="6:6" s="42" customFormat="1" x14ac:dyDescent="0.25">
      <c r="F2863" s="86"/>
    </row>
    <row r="2864" spans="6:6" s="42" customFormat="1" x14ac:dyDescent="0.25">
      <c r="F2864" s="86"/>
    </row>
    <row r="2865" spans="6:6" s="42" customFormat="1" x14ac:dyDescent="0.25">
      <c r="F2865" s="86"/>
    </row>
    <row r="2866" spans="6:6" s="42" customFormat="1" x14ac:dyDescent="0.25">
      <c r="F2866" s="86"/>
    </row>
    <row r="2867" spans="6:6" s="42" customFormat="1" x14ac:dyDescent="0.25">
      <c r="F2867" s="86"/>
    </row>
    <row r="2868" spans="6:6" s="42" customFormat="1" x14ac:dyDescent="0.25">
      <c r="F2868" s="86"/>
    </row>
    <row r="2869" spans="6:6" s="42" customFormat="1" x14ac:dyDescent="0.25">
      <c r="F2869" s="86"/>
    </row>
    <row r="2870" spans="6:6" s="42" customFormat="1" x14ac:dyDescent="0.25">
      <c r="F2870" s="86"/>
    </row>
    <row r="2871" spans="6:6" s="42" customFormat="1" x14ac:dyDescent="0.25">
      <c r="F2871" s="86"/>
    </row>
    <row r="2872" spans="6:6" s="42" customFormat="1" x14ac:dyDescent="0.25">
      <c r="F2872" s="86"/>
    </row>
    <row r="2873" spans="6:6" s="42" customFormat="1" x14ac:dyDescent="0.25">
      <c r="F2873" s="86"/>
    </row>
    <row r="2874" spans="6:6" s="42" customFormat="1" x14ac:dyDescent="0.25">
      <c r="F2874" s="86"/>
    </row>
    <row r="2875" spans="6:6" s="42" customFormat="1" x14ac:dyDescent="0.25">
      <c r="F2875" s="86"/>
    </row>
    <row r="2876" spans="6:6" s="42" customFormat="1" x14ac:dyDescent="0.25">
      <c r="F2876" s="86"/>
    </row>
    <row r="2877" spans="6:6" s="42" customFormat="1" x14ac:dyDescent="0.25">
      <c r="F2877" s="86"/>
    </row>
    <row r="2878" spans="6:6" s="42" customFormat="1" x14ac:dyDescent="0.25">
      <c r="F2878" s="86"/>
    </row>
    <row r="2879" spans="6:6" s="42" customFormat="1" x14ac:dyDescent="0.25">
      <c r="F2879" s="86"/>
    </row>
    <row r="2880" spans="6:6" s="42" customFormat="1" x14ac:dyDescent="0.25">
      <c r="F2880" s="86"/>
    </row>
    <row r="2881" spans="6:6" s="42" customFormat="1" x14ac:dyDescent="0.25">
      <c r="F2881" s="86"/>
    </row>
    <row r="2882" spans="6:6" s="42" customFormat="1" x14ac:dyDescent="0.25">
      <c r="F2882" s="86"/>
    </row>
    <row r="2883" spans="6:6" s="42" customFormat="1" x14ac:dyDescent="0.25">
      <c r="F2883" s="86"/>
    </row>
    <row r="2884" spans="6:6" s="42" customFormat="1" x14ac:dyDescent="0.25">
      <c r="F2884" s="86"/>
    </row>
    <row r="2885" spans="6:6" s="42" customFormat="1" x14ac:dyDescent="0.25">
      <c r="F2885" s="86"/>
    </row>
    <row r="2886" spans="6:6" s="42" customFormat="1" x14ac:dyDescent="0.25">
      <c r="F2886" s="86"/>
    </row>
    <row r="2887" spans="6:6" s="42" customFormat="1" x14ac:dyDescent="0.25">
      <c r="F2887" s="86"/>
    </row>
    <row r="2888" spans="6:6" s="42" customFormat="1" x14ac:dyDescent="0.25">
      <c r="F2888" s="86"/>
    </row>
    <row r="2889" spans="6:6" s="42" customFormat="1" x14ac:dyDescent="0.25">
      <c r="F2889" s="86"/>
    </row>
    <row r="2890" spans="6:6" s="42" customFormat="1" x14ac:dyDescent="0.25">
      <c r="F2890" s="86"/>
    </row>
    <row r="2891" spans="6:6" s="42" customFormat="1" x14ac:dyDescent="0.25">
      <c r="F2891" s="86"/>
    </row>
    <row r="2892" spans="6:6" s="42" customFormat="1" x14ac:dyDescent="0.25">
      <c r="F2892" s="86"/>
    </row>
    <row r="2893" spans="6:6" s="42" customFormat="1" x14ac:dyDescent="0.25">
      <c r="F2893" s="86"/>
    </row>
    <row r="2894" spans="6:6" s="42" customFormat="1" x14ac:dyDescent="0.25">
      <c r="F2894" s="86"/>
    </row>
    <row r="2895" spans="6:6" s="42" customFormat="1" x14ac:dyDescent="0.25">
      <c r="F2895" s="86"/>
    </row>
    <row r="2896" spans="6:6" s="42" customFormat="1" x14ac:dyDescent="0.25">
      <c r="F2896" s="86"/>
    </row>
    <row r="2897" spans="6:6" s="42" customFormat="1" x14ac:dyDescent="0.25">
      <c r="F2897" s="86"/>
    </row>
    <row r="2898" spans="6:6" s="42" customFormat="1" x14ac:dyDescent="0.25">
      <c r="F2898" s="86"/>
    </row>
    <row r="2899" spans="6:6" s="42" customFormat="1" x14ac:dyDescent="0.25">
      <c r="F2899" s="86"/>
    </row>
    <row r="2900" spans="6:6" s="42" customFormat="1" x14ac:dyDescent="0.25">
      <c r="F2900" s="86"/>
    </row>
    <row r="2901" spans="6:6" s="42" customFormat="1" x14ac:dyDescent="0.25">
      <c r="F2901" s="86"/>
    </row>
    <row r="2902" spans="6:6" s="42" customFormat="1" x14ac:dyDescent="0.25">
      <c r="F2902" s="86"/>
    </row>
    <row r="2903" spans="6:6" s="42" customFormat="1" x14ac:dyDescent="0.25">
      <c r="F2903" s="86"/>
    </row>
    <row r="2904" spans="6:6" s="42" customFormat="1" x14ac:dyDescent="0.25">
      <c r="F2904" s="86"/>
    </row>
    <row r="2905" spans="6:6" s="42" customFormat="1" x14ac:dyDescent="0.25">
      <c r="F2905" s="86"/>
    </row>
    <row r="2906" spans="6:6" s="42" customFormat="1" x14ac:dyDescent="0.25">
      <c r="F2906" s="86"/>
    </row>
    <row r="2907" spans="6:6" s="42" customFormat="1" x14ac:dyDescent="0.25">
      <c r="F2907" s="86"/>
    </row>
    <row r="2908" spans="6:6" s="42" customFormat="1" x14ac:dyDescent="0.25">
      <c r="F2908" s="86"/>
    </row>
    <row r="2909" spans="6:6" s="42" customFormat="1" x14ac:dyDescent="0.25">
      <c r="F2909" s="86"/>
    </row>
    <row r="2910" spans="6:6" s="42" customFormat="1" x14ac:dyDescent="0.25">
      <c r="F2910" s="86"/>
    </row>
    <row r="2911" spans="6:6" s="42" customFormat="1" x14ac:dyDescent="0.25">
      <c r="F2911" s="86"/>
    </row>
    <row r="2912" spans="6:6" s="42" customFormat="1" x14ac:dyDescent="0.25">
      <c r="F2912" s="86"/>
    </row>
    <row r="2913" spans="6:6" s="42" customFormat="1" x14ac:dyDescent="0.25">
      <c r="F2913" s="86"/>
    </row>
    <row r="2914" spans="6:6" s="42" customFormat="1" x14ac:dyDescent="0.25">
      <c r="F2914" s="86"/>
    </row>
    <row r="2915" spans="6:6" s="42" customFormat="1" x14ac:dyDescent="0.25">
      <c r="F2915" s="86"/>
    </row>
    <row r="2916" spans="6:6" s="42" customFormat="1" x14ac:dyDescent="0.25">
      <c r="F2916" s="86"/>
    </row>
    <row r="2917" spans="6:6" s="42" customFormat="1" x14ac:dyDescent="0.25">
      <c r="F2917" s="86"/>
    </row>
    <row r="2918" spans="6:6" s="42" customFormat="1" x14ac:dyDescent="0.25">
      <c r="F2918" s="86"/>
    </row>
    <row r="2919" spans="6:6" s="42" customFormat="1" x14ac:dyDescent="0.25">
      <c r="F2919" s="86"/>
    </row>
    <row r="2920" spans="6:6" s="42" customFormat="1" x14ac:dyDescent="0.25">
      <c r="F2920" s="86"/>
    </row>
    <row r="2921" spans="6:6" s="42" customFormat="1" x14ac:dyDescent="0.25">
      <c r="F2921" s="86"/>
    </row>
    <row r="2922" spans="6:6" s="42" customFormat="1" x14ac:dyDescent="0.25">
      <c r="F2922" s="86"/>
    </row>
    <row r="2923" spans="6:6" s="42" customFormat="1" x14ac:dyDescent="0.25">
      <c r="F2923" s="86"/>
    </row>
    <row r="2924" spans="6:6" s="42" customFormat="1" x14ac:dyDescent="0.25">
      <c r="F2924" s="86"/>
    </row>
    <row r="2925" spans="6:6" s="42" customFormat="1" x14ac:dyDescent="0.25">
      <c r="F2925" s="86"/>
    </row>
    <row r="2926" spans="6:6" s="42" customFormat="1" x14ac:dyDescent="0.25">
      <c r="F2926" s="86"/>
    </row>
    <row r="2927" spans="6:6" s="42" customFormat="1" x14ac:dyDescent="0.25">
      <c r="F2927" s="86"/>
    </row>
    <row r="2928" spans="6:6" s="42" customFormat="1" x14ac:dyDescent="0.25">
      <c r="F2928" s="86"/>
    </row>
    <row r="2929" spans="6:6" s="42" customFormat="1" x14ac:dyDescent="0.25">
      <c r="F2929" s="86"/>
    </row>
    <row r="2930" spans="6:6" s="42" customFormat="1" x14ac:dyDescent="0.25">
      <c r="F2930" s="86"/>
    </row>
    <row r="2931" spans="6:6" s="42" customFormat="1" x14ac:dyDescent="0.25">
      <c r="F2931" s="86"/>
    </row>
    <row r="2932" spans="6:6" s="42" customFormat="1" x14ac:dyDescent="0.25">
      <c r="F2932" s="86"/>
    </row>
    <row r="2933" spans="6:6" s="42" customFormat="1" x14ac:dyDescent="0.25">
      <c r="F2933" s="86"/>
    </row>
    <row r="2934" spans="6:6" s="42" customFormat="1" x14ac:dyDescent="0.25">
      <c r="F2934" s="86"/>
    </row>
    <row r="2935" spans="6:6" s="42" customFormat="1" x14ac:dyDescent="0.25">
      <c r="F2935" s="86"/>
    </row>
    <row r="2936" spans="6:6" s="42" customFormat="1" x14ac:dyDescent="0.25">
      <c r="F2936" s="86"/>
    </row>
    <row r="2937" spans="6:6" s="42" customFormat="1" x14ac:dyDescent="0.25">
      <c r="F2937" s="86"/>
    </row>
    <row r="2938" spans="6:6" s="42" customFormat="1" x14ac:dyDescent="0.25">
      <c r="F2938" s="86"/>
    </row>
    <row r="2939" spans="6:6" s="42" customFormat="1" x14ac:dyDescent="0.25">
      <c r="F2939" s="86"/>
    </row>
    <row r="2940" spans="6:6" s="42" customFormat="1" x14ac:dyDescent="0.25">
      <c r="F2940" s="86"/>
    </row>
    <row r="2941" spans="6:6" s="42" customFormat="1" x14ac:dyDescent="0.25">
      <c r="F2941" s="86"/>
    </row>
    <row r="2942" spans="6:6" s="42" customFormat="1" x14ac:dyDescent="0.25">
      <c r="F2942" s="86"/>
    </row>
    <row r="2943" spans="6:6" s="42" customFormat="1" x14ac:dyDescent="0.25">
      <c r="F2943" s="86"/>
    </row>
    <row r="2944" spans="6:6" s="42" customFormat="1" x14ac:dyDescent="0.25">
      <c r="F2944" s="86"/>
    </row>
    <row r="2945" spans="6:6" s="42" customFormat="1" x14ac:dyDescent="0.25">
      <c r="F2945" s="86"/>
    </row>
    <row r="2946" spans="6:6" s="42" customFormat="1" x14ac:dyDescent="0.25">
      <c r="F2946" s="86"/>
    </row>
    <row r="2947" spans="6:6" s="42" customFormat="1" x14ac:dyDescent="0.25">
      <c r="F2947" s="86"/>
    </row>
    <row r="2948" spans="6:6" s="42" customFormat="1" x14ac:dyDescent="0.25">
      <c r="F2948" s="86"/>
    </row>
    <row r="2949" spans="6:6" s="42" customFormat="1" x14ac:dyDescent="0.25">
      <c r="F2949" s="86"/>
    </row>
    <row r="2950" spans="6:6" s="42" customFormat="1" x14ac:dyDescent="0.25">
      <c r="F2950" s="86"/>
    </row>
    <row r="2951" spans="6:6" s="42" customFormat="1" x14ac:dyDescent="0.25">
      <c r="F2951" s="86"/>
    </row>
    <row r="2952" spans="6:6" s="42" customFormat="1" x14ac:dyDescent="0.25">
      <c r="F2952" s="86"/>
    </row>
    <row r="2953" spans="6:6" s="42" customFormat="1" x14ac:dyDescent="0.25">
      <c r="F2953" s="86"/>
    </row>
    <row r="2954" spans="6:6" s="42" customFormat="1" x14ac:dyDescent="0.25">
      <c r="F2954" s="86"/>
    </row>
    <row r="2955" spans="6:6" s="42" customFormat="1" x14ac:dyDescent="0.25">
      <c r="F2955" s="86"/>
    </row>
    <row r="2956" spans="6:6" s="42" customFormat="1" x14ac:dyDescent="0.25">
      <c r="F2956" s="86"/>
    </row>
    <row r="2957" spans="6:6" s="42" customFormat="1" x14ac:dyDescent="0.25">
      <c r="F2957" s="86"/>
    </row>
    <row r="2958" spans="6:6" s="42" customFormat="1" x14ac:dyDescent="0.25">
      <c r="F2958" s="86"/>
    </row>
    <row r="2959" spans="6:6" s="42" customFormat="1" x14ac:dyDescent="0.25">
      <c r="F2959" s="86"/>
    </row>
    <row r="2960" spans="6:6" s="42" customFormat="1" x14ac:dyDescent="0.25">
      <c r="F2960" s="86"/>
    </row>
    <row r="2961" spans="6:6" s="42" customFormat="1" x14ac:dyDescent="0.25">
      <c r="F2961" s="86"/>
    </row>
    <row r="2962" spans="6:6" s="42" customFormat="1" x14ac:dyDescent="0.25">
      <c r="F2962" s="86"/>
    </row>
    <row r="2963" spans="6:6" s="42" customFormat="1" x14ac:dyDescent="0.25">
      <c r="F2963" s="86"/>
    </row>
    <row r="2964" spans="6:6" s="42" customFormat="1" x14ac:dyDescent="0.25">
      <c r="F2964" s="86"/>
    </row>
    <row r="2965" spans="6:6" s="42" customFormat="1" x14ac:dyDescent="0.25">
      <c r="F2965" s="86"/>
    </row>
    <row r="2966" spans="6:6" s="42" customFormat="1" x14ac:dyDescent="0.25">
      <c r="F2966" s="86"/>
    </row>
    <row r="2967" spans="6:6" s="42" customFormat="1" x14ac:dyDescent="0.25">
      <c r="F2967" s="86"/>
    </row>
    <row r="2968" spans="6:6" s="42" customFormat="1" x14ac:dyDescent="0.25">
      <c r="F2968" s="86"/>
    </row>
    <row r="2969" spans="6:6" s="42" customFormat="1" x14ac:dyDescent="0.25">
      <c r="F2969" s="86"/>
    </row>
    <row r="2970" spans="6:6" s="42" customFormat="1" x14ac:dyDescent="0.25">
      <c r="F2970" s="86"/>
    </row>
    <row r="2971" spans="6:6" s="42" customFormat="1" x14ac:dyDescent="0.25">
      <c r="F2971" s="86"/>
    </row>
    <row r="2972" spans="6:6" s="42" customFormat="1" x14ac:dyDescent="0.25">
      <c r="F2972" s="86"/>
    </row>
    <row r="2973" spans="6:6" s="42" customFormat="1" x14ac:dyDescent="0.25">
      <c r="F2973" s="86"/>
    </row>
    <row r="2974" spans="6:6" s="42" customFormat="1" x14ac:dyDescent="0.25">
      <c r="F2974" s="86"/>
    </row>
    <row r="2975" spans="6:6" s="42" customFormat="1" x14ac:dyDescent="0.25">
      <c r="F2975" s="86"/>
    </row>
    <row r="2976" spans="6:6" s="42" customFormat="1" x14ac:dyDescent="0.25">
      <c r="F2976" s="86"/>
    </row>
    <row r="2977" spans="6:6" s="42" customFormat="1" x14ac:dyDescent="0.25">
      <c r="F2977" s="86"/>
    </row>
    <row r="2978" spans="6:6" s="42" customFormat="1" x14ac:dyDescent="0.25">
      <c r="F2978" s="86"/>
    </row>
    <row r="2979" spans="6:6" s="42" customFormat="1" x14ac:dyDescent="0.25">
      <c r="F2979" s="86"/>
    </row>
    <row r="2980" spans="6:6" s="42" customFormat="1" x14ac:dyDescent="0.25">
      <c r="F2980" s="86"/>
    </row>
    <row r="2981" spans="6:6" s="42" customFormat="1" x14ac:dyDescent="0.25">
      <c r="F2981" s="86"/>
    </row>
    <row r="2982" spans="6:6" s="42" customFormat="1" x14ac:dyDescent="0.25">
      <c r="F2982" s="86"/>
    </row>
    <row r="2983" spans="6:6" s="42" customFormat="1" x14ac:dyDescent="0.25">
      <c r="F2983" s="86"/>
    </row>
    <row r="2984" spans="6:6" s="42" customFormat="1" x14ac:dyDescent="0.25">
      <c r="F2984" s="86"/>
    </row>
    <row r="2985" spans="6:6" s="42" customFormat="1" x14ac:dyDescent="0.25">
      <c r="F2985" s="86"/>
    </row>
    <row r="2986" spans="6:6" s="42" customFormat="1" x14ac:dyDescent="0.25">
      <c r="F2986" s="86"/>
    </row>
    <row r="2987" spans="6:6" s="42" customFormat="1" x14ac:dyDescent="0.25">
      <c r="F2987" s="86"/>
    </row>
    <row r="2988" spans="6:6" s="42" customFormat="1" x14ac:dyDescent="0.25">
      <c r="F2988" s="86"/>
    </row>
    <row r="2989" spans="6:6" s="42" customFormat="1" x14ac:dyDescent="0.25">
      <c r="F2989" s="86"/>
    </row>
    <row r="2990" spans="6:6" s="42" customFormat="1" x14ac:dyDescent="0.25">
      <c r="F2990" s="86"/>
    </row>
    <row r="2991" spans="6:6" s="42" customFormat="1" x14ac:dyDescent="0.25">
      <c r="F2991" s="86"/>
    </row>
    <row r="2992" spans="6:6" s="42" customFormat="1" x14ac:dyDescent="0.25">
      <c r="F2992" s="86"/>
    </row>
    <row r="2993" spans="6:6" s="42" customFormat="1" x14ac:dyDescent="0.25">
      <c r="F2993" s="86"/>
    </row>
    <row r="2994" spans="6:6" s="42" customFormat="1" x14ac:dyDescent="0.25">
      <c r="F2994" s="86"/>
    </row>
    <row r="2995" spans="6:6" s="42" customFormat="1" x14ac:dyDescent="0.25">
      <c r="F2995" s="86"/>
    </row>
    <row r="2996" spans="6:6" s="42" customFormat="1" x14ac:dyDescent="0.25">
      <c r="F2996" s="86"/>
    </row>
    <row r="2997" spans="6:6" s="42" customFormat="1" x14ac:dyDescent="0.25">
      <c r="F2997" s="86"/>
    </row>
    <row r="2998" spans="6:6" s="42" customFormat="1" x14ac:dyDescent="0.25">
      <c r="F2998" s="86"/>
    </row>
    <row r="2999" spans="6:6" s="42" customFormat="1" x14ac:dyDescent="0.25">
      <c r="F2999" s="86"/>
    </row>
    <row r="3000" spans="6:6" s="42" customFormat="1" x14ac:dyDescent="0.25">
      <c r="F3000" s="86"/>
    </row>
    <row r="3001" spans="6:6" s="42" customFormat="1" x14ac:dyDescent="0.25">
      <c r="F3001" s="86"/>
    </row>
    <row r="3002" spans="6:6" s="42" customFormat="1" x14ac:dyDescent="0.25">
      <c r="F3002" s="86"/>
    </row>
    <row r="3003" spans="6:6" s="42" customFormat="1" x14ac:dyDescent="0.25">
      <c r="F3003" s="86"/>
    </row>
    <row r="3004" spans="6:6" s="42" customFormat="1" x14ac:dyDescent="0.25">
      <c r="F3004" s="86"/>
    </row>
    <row r="3005" spans="6:6" s="42" customFormat="1" x14ac:dyDescent="0.25">
      <c r="F3005" s="86"/>
    </row>
    <row r="3006" spans="6:6" s="42" customFormat="1" x14ac:dyDescent="0.25">
      <c r="F3006" s="86"/>
    </row>
    <row r="3007" spans="6:6" s="42" customFormat="1" x14ac:dyDescent="0.25">
      <c r="F3007" s="86"/>
    </row>
    <row r="3008" spans="6:6" s="42" customFormat="1" x14ac:dyDescent="0.25">
      <c r="F3008" s="86"/>
    </row>
    <row r="3009" spans="6:6" s="42" customFormat="1" x14ac:dyDescent="0.25">
      <c r="F3009" s="86"/>
    </row>
    <row r="3010" spans="6:6" s="42" customFormat="1" x14ac:dyDescent="0.25">
      <c r="F3010" s="86"/>
    </row>
    <row r="3011" spans="6:6" s="42" customFormat="1" x14ac:dyDescent="0.25">
      <c r="F3011" s="86"/>
    </row>
    <row r="3012" spans="6:6" s="42" customFormat="1" x14ac:dyDescent="0.25">
      <c r="F3012" s="86"/>
    </row>
    <row r="3013" spans="6:6" s="42" customFormat="1" x14ac:dyDescent="0.25">
      <c r="F3013" s="86"/>
    </row>
    <row r="3014" spans="6:6" s="42" customFormat="1" x14ac:dyDescent="0.25">
      <c r="F3014" s="86"/>
    </row>
    <row r="3015" spans="6:6" s="42" customFormat="1" x14ac:dyDescent="0.25">
      <c r="F3015" s="86"/>
    </row>
    <row r="3016" spans="6:6" s="42" customFormat="1" x14ac:dyDescent="0.25">
      <c r="F3016" s="86"/>
    </row>
    <row r="3017" spans="6:6" s="42" customFormat="1" x14ac:dyDescent="0.25">
      <c r="F3017" s="86"/>
    </row>
    <row r="3018" spans="6:6" s="42" customFormat="1" x14ac:dyDescent="0.25">
      <c r="F3018" s="86"/>
    </row>
    <row r="3019" spans="6:6" s="42" customFormat="1" x14ac:dyDescent="0.25">
      <c r="F3019" s="86"/>
    </row>
    <row r="3020" spans="6:6" s="42" customFormat="1" x14ac:dyDescent="0.25">
      <c r="F3020" s="86"/>
    </row>
    <row r="3021" spans="6:6" s="42" customFormat="1" x14ac:dyDescent="0.25">
      <c r="F3021" s="86"/>
    </row>
    <row r="3022" spans="6:6" s="42" customFormat="1" x14ac:dyDescent="0.25">
      <c r="F3022" s="86"/>
    </row>
    <row r="3023" spans="6:6" s="42" customFormat="1" x14ac:dyDescent="0.25">
      <c r="F3023" s="86"/>
    </row>
    <row r="3024" spans="6:6" s="42" customFormat="1" x14ac:dyDescent="0.25">
      <c r="F3024" s="86"/>
    </row>
    <row r="3025" spans="6:6" s="42" customFormat="1" x14ac:dyDescent="0.25">
      <c r="F3025" s="86"/>
    </row>
    <row r="3026" spans="6:6" s="42" customFormat="1" x14ac:dyDescent="0.25">
      <c r="F3026" s="86"/>
    </row>
    <row r="3027" spans="6:6" s="42" customFormat="1" x14ac:dyDescent="0.25">
      <c r="F3027" s="86"/>
    </row>
    <row r="3028" spans="6:6" s="42" customFormat="1" x14ac:dyDescent="0.25">
      <c r="F3028" s="86"/>
    </row>
    <row r="3029" spans="6:6" s="42" customFormat="1" x14ac:dyDescent="0.25">
      <c r="F3029" s="86"/>
    </row>
    <row r="3030" spans="6:6" s="42" customFormat="1" x14ac:dyDescent="0.25">
      <c r="F3030" s="86"/>
    </row>
    <row r="3031" spans="6:6" s="42" customFormat="1" x14ac:dyDescent="0.25">
      <c r="F3031" s="86"/>
    </row>
    <row r="3032" spans="6:6" s="42" customFormat="1" x14ac:dyDescent="0.25">
      <c r="F3032" s="86"/>
    </row>
    <row r="3033" spans="6:6" s="42" customFormat="1" x14ac:dyDescent="0.25">
      <c r="F3033" s="86"/>
    </row>
    <row r="3034" spans="6:6" s="42" customFormat="1" x14ac:dyDescent="0.25">
      <c r="F3034" s="86"/>
    </row>
    <row r="3035" spans="6:6" s="42" customFormat="1" x14ac:dyDescent="0.25">
      <c r="F3035" s="86"/>
    </row>
    <row r="3036" spans="6:6" s="42" customFormat="1" x14ac:dyDescent="0.25">
      <c r="F3036" s="86"/>
    </row>
    <row r="3037" spans="6:6" s="42" customFormat="1" x14ac:dyDescent="0.25">
      <c r="F3037" s="86"/>
    </row>
    <row r="3038" spans="6:6" s="42" customFormat="1" x14ac:dyDescent="0.25">
      <c r="F3038" s="86"/>
    </row>
    <row r="3039" spans="6:6" s="42" customFormat="1" x14ac:dyDescent="0.25">
      <c r="F3039" s="86"/>
    </row>
    <row r="3040" spans="6:6" s="42" customFormat="1" x14ac:dyDescent="0.25">
      <c r="F3040" s="86"/>
    </row>
    <row r="3041" spans="6:6" s="42" customFormat="1" x14ac:dyDescent="0.25">
      <c r="F3041" s="86"/>
    </row>
    <row r="3042" spans="6:6" s="42" customFormat="1" x14ac:dyDescent="0.25">
      <c r="F3042" s="86"/>
    </row>
    <row r="3043" spans="6:6" s="42" customFormat="1" x14ac:dyDescent="0.25">
      <c r="F3043" s="86"/>
    </row>
    <row r="3044" spans="6:6" s="42" customFormat="1" x14ac:dyDescent="0.25">
      <c r="F3044" s="86"/>
    </row>
    <row r="3045" spans="6:6" s="42" customFormat="1" x14ac:dyDescent="0.25">
      <c r="F3045" s="86"/>
    </row>
    <row r="3046" spans="6:6" s="42" customFormat="1" x14ac:dyDescent="0.25">
      <c r="F3046" s="86"/>
    </row>
    <row r="3047" spans="6:6" s="42" customFormat="1" x14ac:dyDescent="0.25">
      <c r="F3047" s="86"/>
    </row>
    <row r="3048" spans="6:6" s="42" customFormat="1" x14ac:dyDescent="0.25">
      <c r="F3048" s="86"/>
    </row>
    <row r="3049" spans="6:6" s="42" customFormat="1" x14ac:dyDescent="0.25">
      <c r="F3049" s="86"/>
    </row>
    <row r="3050" spans="6:6" s="42" customFormat="1" x14ac:dyDescent="0.25">
      <c r="F3050" s="86"/>
    </row>
    <row r="3051" spans="6:6" s="42" customFormat="1" x14ac:dyDescent="0.25">
      <c r="F3051" s="86"/>
    </row>
    <row r="3052" spans="6:6" s="42" customFormat="1" x14ac:dyDescent="0.25">
      <c r="F3052" s="86"/>
    </row>
    <row r="3053" spans="6:6" s="42" customFormat="1" x14ac:dyDescent="0.25">
      <c r="F3053" s="86"/>
    </row>
    <row r="3054" spans="6:6" s="42" customFormat="1" x14ac:dyDescent="0.25">
      <c r="F3054" s="86"/>
    </row>
    <row r="3055" spans="6:6" s="42" customFormat="1" x14ac:dyDescent="0.25">
      <c r="F3055" s="86"/>
    </row>
    <row r="3056" spans="6:6" s="42" customFormat="1" x14ac:dyDescent="0.25">
      <c r="F3056" s="86"/>
    </row>
    <row r="3057" spans="6:6" s="42" customFormat="1" x14ac:dyDescent="0.25">
      <c r="F3057" s="86"/>
    </row>
    <row r="3058" spans="6:6" s="42" customFormat="1" x14ac:dyDescent="0.25">
      <c r="F3058" s="86"/>
    </row>
    <row r="3059" spans="6:6" s="42" customFormat="1" x14ac:dyDescent="0.25">
      <c r="F3059" s="86"/>
    </row>
    <row r="3060" spans="6:6" s="42" customFormat="1" x14ac:dyDescent="0.25">
      <c r="F3060" s="86"/>
    </row>
    <row r="3061" spans="6:6" s="42" customFormat="1" x14ac:dyDescent="0.25">
      <c r="F3061" s="86"/>
    </row>
    <row r="3062" spans="6:6" s="42" customFormat="1" x14ac:dyDescent="0.25">
      <c r="F3062" s="86"/>
    </row>
    <row r="3063" spans="6:6" s="42" customFormat="1" x14ac:dyDescent="0.25">
      <c r="F3063" s="86"/>
    </row>
    <row r="3064" spans="6:6" s="42" customFormat="1" x14ac:dyDescent="0.25">
      <c r="F3064" s="86"/>
    </row>
    <row r="3065" spans="6:6" s="42" customFormat="1" x14ac:dyDescent="0.25">
      <c r="F3065" s="86"/>
    </row>
    <row r="3066" spans="6:6" s="42" customFormat="1" x14ac:dyDescent="0.25">
      <c r="F3066" s="86"/>
    </row>
    <row r="3067" spans="6:6" s="42" customFormat="1" x14ac:dyDescent="0.25">
      <c r="F3067" s="86"/>
    </row>
    <row r="3068" spans="6:6" s="42" customFormat="1" x14ac:dyDescent="0.25">
      <c r="F3068" s="86"/>
    </row>
    <row r="3069" spans="6:6" s="42" customFormat="1" x14ac:dyDescent="0.25">
      <c r="F3069" s="86"/>
    </row>
    <row r="3070" spans="6:6" s="42" customFormat="1" x14ac:dyDescent="0.25">
      <c r="F3070" s="86"/>
    </row>
    <row r="3071" spans="6:6" s="42" customFormat="1" x14ac:dyDescent="0.25">
      <c r="F3071" s="86"/>
    </row>
    <row r="3072" spans="6:6" s="42" customFormat="1" x14ac:dyDescent="0.25">
      <c r="F3072" s="86"/>
    </row>
    <row r="3073" spans="6:6" s="42" customFormat="1" x14ac:dyDescent="0.25">
      <c r="F3073" s="86"/>
    </row>
    <row r="3074" spans="6:6" s="42" customFormat="1" x14ac:dyDescent="0.25">
      <c r="F3074" s="86"/>
    </row>
    <row r="3075" spans="6:6" s="42" customFormat="1" x14ac:dyDescent="0.25">
      <c r="F3075" s="86"/>
    </row>
    <row r="3076" spans="6:6" s="42" customFormat="1" x14ac:dyDescent="0.25">
      <c r="F3076" s="86"/>
    </row>
    <row r="3077" spans="6:6" s="42" customFormat="1" x14ac:dyDescent="0.25">
      <c r="F3077" s="86"/>
    </row>
    <row r="3078" spans="6:6" s="42" customFormat="1" x14ac:dyDescent="0.25">
      <c r="F3078" s="86"/>
    </row>
    <row r="3079" spans="6:6" s="42" customFormat="1" x14ac:dyDescent="0.25">
      <c r="F3079" s="86"/>
    </row>
    <row r="3080" spans="6:6" s="42" customFormat="1" x14ac:dyDescent="0.25">
      <c r="F3080" s="86"/>
    </row>
    <row r="3081" spans="6:6" s="42" customFormat="1" x14ac:dyDescent="0.25">
      <c r="F3081" s="86"/>
    </row>
    <row r="3082" spans="6:6" s="42" customFormat="1" x14ac:dyDescent="0.25">
      <c r="F3082" s="86"/>
    </row>
    <row r="3083" spans="6:6" s="42" customFormat="1" x14ac:dyDescent="0.25">
      <c r="F3083" s="86"/>
    </row>
    <row r="3084" spans="6:6" s="42" customFormat="1" x14ac:dyDescent="0.25">
      <c r="F3084" s="86"/>
    </row>
    <row r="3085" spans="6:6" s="42" customFormat="1" x14ac:dyDescent="0.25">
      <c r="F3085" s="86"/>
    </row>
    <row r="3086" spans="6:6" s="42" customFormat="1" x14ac:dyDescent="0.25">
      <c r="F3086" s="86"/>
    </row>
    <row r="3087" spans="6:6" s="42" customFormat="1" x14ac:dyDescent="0.25">
      <c r="F3087" s="86"/>
    </row>
    <row r="3088" spans="6:6" s="42" customFormat="1" x14ac:dyDescent="0.25">
      <c r="F3088" s="86"/>
    </row>
    <row r="3089" spans="6:6" s="42" customFormat="1" x14ac:dyDescent="0.25">
      <c r="F3089" s="86"/>
    </row>
    <row r="3090" spans="6:6" s="42" customFormat="1" x14ac:dyDescent="0.25">
      <c r="F3090" s="86"/>
    </row>
    <row r="3091" spans="6:6" s="42" customFormat="1" x14ac:dyDescent="0.25">
      <c r="F3091" s="86"/>
    </row>
    <row r="3092" spans="6:6" s="42" customFormat="1" x14ac:dyDescent="0.25">
      <c r="F3092" s="86"/>
    </row>
    <row r="3093" spans="6:6" s="42" customFormat="1" x14ac:dyDescent="0.25">
      <c r="F3093" s="86"/>
    </row>
    <row r="3094" spans="6:6" s="42" customFormat="1" x14ac:dyDescent="0.25">
      <c r="F3094" s="86"/>
    </row>
    <row r="3095" spans="6:6" s="42" customFormat="1" x14ac:dyDescent="0.25">
      <c r="F3095" s="86"/>
    </row>
    <row r="3096" spans="6:6" s="42" customFormat="1" x14ac:dyDescent="0.25">
      <c r="F3096" s="86"/>
    </row>
    <row r="3097" spans="6:6" s="42" customFormat="1" x14ac:dyDescent="0.25">
      <c r="F3097" s="86"/>
    </row>
    <row r="3098" spans="6:6" s="42" customFormat="1" x14ac:dyDescent="0.25">
      <c r="F3098" s="86"/>
    </row>
    <row r="3099" spans="6:6" s="42" customFormat="1" x14ac:dyDescent="0.25">
      <c r="F3099" s="86"/>
    </row>
    <row r="3100" spans="6:6" s="42" customFormat="1" x14ac:dyDescent="0.25">
      <c r="F3100" s="86"/>
    </row>
    <row r="3101" spans="6:6" s="42" customFormat="1" x14ac:dyDescent="0.25">
      <c r="F3101" s="86"/>
    </row>
    <row r="3102" spans="6:6" s="42" customFormat="1" x14ac:dyDescent="0.25">
      <c r="F3102" s="86"/>
    </row>
    <row r="3103" spans="6:6" s="42" customFormat="1" x14ac:dyDescent="0.25">
      <c r="F3103" s="86"/>
    </row>
    <row r="3104" spans="6:6" s="42" customFormat="1" x14ac:dyDescent="0.25">
      <c r="F3104" s="86"/>
    </row>
    <row r="3105" spans="6:6" s="42" customFormat="1" x14ac:dyDescent="0.25">
      <c r="F3105" s="86"/>
    </row>
    <row r="3106" spans="6:6" s="42" customFormat="1" x14ac:dyDescent="0.25">
      <c r="F3106" s="86"/>
    </row>
    <row r="3107" spans="6:6" s="42" customFormat="1" x14ac:dyDescent="0.25">
      <c r="F3107" s="86"/>
    </row>
    <row r="3108" spans="6:6" s="42" customFormat="1" x14ac:dyDescent="0.25">
      <c r="F3108" s="86"/>
    </row>
    <row r="3109" spans="6:6" s="42" customFormat="1" x14ac:dyDescent="0.25">
      <c r="F3109" s="86"/>
    </row>
    <row r="3110" spans="6:6" s="42" customFormat="1" x14ac:dyDescent="0.25">
      <c r="F3110" s="86"/>
    </row>
    <row r="3111" spans="6:6" s="42" customFormat="1" x14ac:dyDescent="0.25">
      <c r="F3111" s="86"/>
    </row>
    <row r="3112" spans="6:6" s="42" customFormat="1" x14ac:dyDescent="0.25">
      <c r="F3112" s="86"/>
    </row>
    <row r="3113" spans="6:6" s="42" customFormat="1" x14ac:dyDescent="0.25">
      <c r="F3113" s="86"/>
    </row>
    <row r="3114" spans="6:6" s="42" customFormat="1" x14ac:dyDescent="0.25">
      <c r="F3114" s="86"/>
    </row>
    <row r="3115" spans="6:6" s="42" customFormat="1" x14ac:dyDescent="0.25">
      <c r="F3115" s="86"/>
    </row>
    <row r="3116" spans="6:6" s="42" customFormat="1" x14ac:dyDescent="0.25">
      <c r="F3116" s="86"/>
    </row>
    <row r="3117" spans="6:6" s="42" customFormat="1" x14ac:dyDescent="0.25">
      <c r="F3117" s="86"/>
    </row>
    <row r="3118" spans="6:6" s="42" customFormat="1" x14ac:dyDescent="0.25">
      <c r="F3118" s="86"/>
    </row>
    <row r="3119" spans="6:6" s="42" customFormat="1" x14ac:dyDescent="0.25">
      <c r="F3119" s="86"/>
    </row>
    <row r="3120" spans="6:6" s="42" customFormat="1" x14ac:dyDescent="0.25">
      <c r="F3120" s="86"/>
    </row>
    <row r="3121" spans="6:6" s="42" customFormat="1" x14ac:dyDescent="0.25">
      <c r="F3121" s="86"/>
    </row>
    <row r="3122" spans="6:6" s="42" customFormat="1" x14ac:dyDescent="0.25">
      <c r="F3122" s="86"/>
    </row>
    <row r="3123" spans="6:6" s="42" customFormat="1" x14ac:dyDescent="0.25">
      <c r="F3123" s="86"/>
    </row>
    <row r="3124" spans="6:6" s="42" customFormat="1" x14ac:dyDescent="0.25">
      <c r="F3124" s="86"/>
    </row>
    <row r="3125" spans="6:6" s="42" customFormat="1" x14ac:dyDescent="0.25">
      <c r="F3125" s="86"/>
    </row>
    <row r="3126" spans="6:6" s="42" customFormat="1" x14ac:dyDescent="0.25">
      <c r="F3126" s="86"/>
    </row>
    <row r="3127" spans="6:6" s="42" customFormat="1" x14ac:dyDescent="0.25">
      <c r="F3127" s="86"/>
    </row>
    <row r="3128" spans="6:6" s="42" customFormat="1" x14ac:dyDescent="0.25">
      <c r="F3128" s="86"/>
    </row>
    <row r="3129" spans="6:6" s="42" customFormat="1" x14ac:dyDescent="0.25">
      <c r="F3129" s="86"/>
    </row>
    <row r="3130" spans="6:6" s="42" customFormat="1" x14ac:dyDescent="0.25">
      <c r="F3130" s="86"/>
    </row>
    <row r="3131" spans="6:6" s="42" customFormat="1" x14ac:dyDescent="0.25">
      <c r="F3131" s="86"/>
    </row>
    <row r="3132" spans="6:6" s="42" customFormat="1" x14ac:dyDescent="0.25">
      <c r="F3132" s="86"/>
    </row>
    <row r="3133" spans="6:6" s="42" customFormat="1" x14ac:dyDescent="0.25">
      <c r="F3133" s="86"/>
    </row>
    <row r="3134" spans="6:6" s="42" customFormat="1" x14ac:dyDescent="0.25">
      <c r="F3134" s="86"/>
    </row>
    <row r="3135" spans="6:6" s="42" customFormat="1" x14ac:dyDescent="0.25">
      <c r="F3135" s="86"/>
    </row>
    <row r="3136" spans="6:6" s="42" customFormat="1" x14ac:dyDescent="0.25">
      <c r="F3136" s="86"/>
    </row>
    <row r="3137" spans="6:6" s="42" customFormat="1" x14ac:dyDescent="0.25">
      <c r="F3137" s="86"/>
    </row>
    <row r="3138" spans="6:6" s="42" customFormat="1" x14ac:dyDescent="0.25">
      <c r="F3138" s="86"/>
    </row>
    <row r="3139" spans="6:6" s="42" customFormat="1" x14ac:dyDescent="0.25">
      <c r="F3139" s="86"/>
    </row>
    <row r="3140" spans="6:6" s="42" customFormat="1" x14ac:dyDescent="0.25">
      <c r="F3140" s="86"/>
    </row>
    <row r="3141" spans="6:6" s="42" customFormat="1" x14ac:dyDescent="0.25">
      <c r="F3141" s="86"/>
    </row>
    <row r="3142" spans="6:6" s="42" customFormat="1" x14ac:dyDescent="0.25">
      <c r="F3142" s="86"/>
    </row>
    <row r="3143" spans="6:6" s="42" customFormat="1" x14ac:dyDescent="0.25">
      <c r="F3143" s="86"/>
    </row>
    <row r="3144" spans="6:6" s="42" customFormat="1" x14ac:dyDescent="0.25">
      <c r="F3144" s="86"/>
    </row>
    <row r="3145" spans="6:6" s="42" customFormat="1" x14ac:dyDescent="0.25">
      <c r="F3145" s="86"/>
    </row>
    <row r="3146" spans="6:6" s="42" customFormat="1" x14ac:dyDescent="0.25">
      <c r="F3146" s="86"/>
    </row>
    <row r="3147" spans="6:6" s="42" customFormat="1" x14ac:dyDescent="0.25">
      <c r="F3147" s="86"/>
    </row>
    <row r="3148" spans="6:6" s="42" customFormat="1" x14ac:dyDescent="0.25">
      <c r="F3148" s="86"/>
    </row>
    <row r="3149" spans="6:6" s="42" customFormat="1" x14ac:dyDescent="0.25">
      <c r="F3149" s="86"/>
    </row>
    <row r="3150" spans="6:6" s="42" customFormat="1" x14ac:dyDescent="0.25">
      <c r="F3150" s="86"/>
    </row>
    <row r="3151" spans="6:6" s="42" customFormat="1" x14ac:dyDescent="0.25">
      <c r="F3151" s="86"/>
    </row>
    <row r="3152" spans="6:6" s="42" customFormat="1" x14ac:dyDescent="0.25">
      <c r="F3152" s="86"/>
    </row>
    <row r="3153" spans="6:6" s="42" customFormat="1" x14ac:dyDescent="0.25">
      <c r="F3153" s="86"/>
    </row>
    <row r="3154" spans="6:6" s="42" customFormat="1" x14ac:dyDescent="0.25">
      <c r="F3154" s="86"/>
    </row>
    <row r="3155" spans="6:6" s="42" customFormat="1" x14ac:dyDescent="0.25">
      <c r="F3155" s="86"/>
    </row>
    <row r="3156" spans="6:6" s="42" customFormat="1" x14ac:dyDescent="0.25">
      <c r="F3156" s="86"/>
    </row>
    <row r="3157" spans="6:6" s="42" customFormat="1" x14ac:dyDescent="0.25">
      <c r="F3157" s="86"/>
    </row>
    <row r="3158" spans="6:6" s="42" customFormat="1" x14ac:dyDescent="0.25">
      <c r="F3158" s="86"/>
    </row>
    <row r="3159" spans="6:6" s="42" customFormat="1" x14ac:dyDescent="0.25">
      <c r="F3159" s="86"/>
    </row>
    <row r="3160" spans="6:6" s="42" customFormat="1" x14ac:dyDescent="0.25">
      <c r="F3160" s="86"/>
    </row>
    <row r="3161" spans="6:6" s="42" customFormat="1" x14ac:dyDescent="0.25">
      <c r="F3161" s="86"/>
    </row>
    <row r="3162" spans="6:6" s="42" customFormat="1" x14ac:dyDescent="0.25">
      <c r="F3162" s="86"/>
    </row>
    <row r="3163" spans="6:6" s="42" customFormat="1" x14ac:dyDescent="0.25">
      <c r="F3163" s="86"/>
    </row>
    <row r="3164" spans="6:6" s="42" customFormat="1" x14ac:dyDescent="0.25">
      <c r="F3164" s="86"/>
    </row>
    <row r="3165" spans="6:6" s="42" customFormat="1" x14ac:dyDescent="0.25">
      <c r="F3165" s="86"/>
    </row>
    <row r="3166" spans="6:6" s="42" customFormat="1" x14ac:dyDescent="0.25">
      <c r="F3166" s="86"/>
    </row>
    <row r="3167" spans="6:6" s="42" customFormat="1" x14ac:dyDescent="0.25">
      <c r="F3167" s="86"/>
    </row>
    <row r="3168" spans="6:6" s="42" customFormat="1" x14ac:dyDescent="0.25">
      <c r="F3168" s="86"/>
    </row>
    <row r="3169" spans="6:6" s="42" customFormat="1" x14ac:dyDescent="0.25">
      <c r="F3169" s="86"/>
    </row>
    <row r="3170" spans="6:6" s="42" customFormat="1" x14ac:dyDescent="0.25">
      <c r="F3170" s="86"/>
    </row>
    <row r="3171" spans="6:6" s="42" customFormat="1" x14ac:dyDescent="0.25">
      <c r="F3171" s="86"/>
    </row>
    <row r="3172" spans="6:6" s="42" customFormat="1" x14ac:dyDescent="0.25">
      <c r="F3172" s="86"/>
    </row>
    <row r="3173" spans="6:6" s="42" customFormat="1" x14ac:dyDescent="0.25">
      <c r="F3173" s="86"/>
    </row>
    <row r="3174" spans="6:6" s="42" customFormat="1" x14ac:dyDescent="0.25">
      <c r="F3174" s="86"/>
    </row>
    <row r="3175" spans="6:6" s="42" customFormat="1" x14ac:dyDescent="0.25">
      <c r="F3175" s="86"/>
    </row>
    <row r="3176" spans="6:6" s="42" customFormat="1" x14ac:dyDescent="0.25">
      <c r="F3176" s="86"/>
    </row>
    <row r="3177" spans="6:6" s="42" customFormat="1" x14ac:dyDescent="0.25">
      <c r="F3177" s="86"/>
    </row>
    <row r="3178" spans="6:6" s="42" customFormat="1" x14ac:dyDescent="0.25">
      <c r="F3178" s="86"/>
    </row>
    <row r="3179" spans="6:6" s="42" customFormat="1" x14ac:dyDescent="0.25">
      <c r="F3179" s="86"/>
    </row>
    <row r="3180" spans="6:6" s="42" customFormat="1" x14ac:dyDescent="0.25">
      <c r="F3180" s="86"/>
    </row>
    <row r="3181" spans="6:6" s="42" customFormat="1" x14ac:dyDescent="0.25">
      <c r="F3181" s="86"/>
    </row>
    <row r="3182" spans="6:6" s="42" customFormat="1" x14ac:dyDescent="0.25">
      <c r="F3182" s="86"/>
    </row>
    <row r="3183" spans="6:6" s="42" customFormat="1" x14ac:dyDescent="0.25">
      <c r="F3183" s="86"/>
    </row>
    <row r="3184" spans="6:6" s="42" customFormat="1" x14ac:dyDescent="0.25">
      <c r="F3184" s="86"/>
    </row>
    <row r="3185" spans="6:6" s="42" customFormat="1" x14ac:dyDescent="0.25">
      <c r="F3185" s="86"/>
    </row>
    <row r="3186" spans="6:6" s="42" customFormat="1" x14ac:dyDescent="0.25">
      <c r="F3186" s="86"/>
    </row>
    <row r="3187" spans="6:6" s="42" customFormat="1" x14ac:dyDescent="0.25">
      <c r="F3187" s="86"/>
    </row>
    <row r="3188" spans="6:6" s="42" customFormat="1" x14ac:dyDescent="0.25">
      <c r="F3188" s="86"/>
    </row>
    <row r="3189" spans="6:6" s="42" customFormat="1" x14ac:dyDescent="0.25">
      <c r="F3189" s="86"/>
    </row>
    <row r="3190" spans="6:6" s="42" customFormat="1" x14ac:dyDescent="0.25">
      <c r="F3190" s="86"/>
    </row>
    <row r="3191" spans="6:6" s="42" customFormat="1" x14ac:dyDescent="0.25">
      <c r="F3191" s="86"/>
    </row>
    <row r="3192" spans="6:6" s="42" customFormat="1" x14ac:dyDescent="0.25">
      <c r="F3192" s="86"/>
    </row>
    <row r="3193" spans="6:6" s="42" customFormat="1" x14ac:dyDescent="0.25">
      <c r="F3193" s="86"/>
    </row>
    <row r="3194" spans="6:6" s="42" customFormat="1" x14ac:dyDescent="0.25">
      <c r="F3194" s="86"/>
    </row>
    <row r="3195" spans="6:6" s="42" customFormat="1" x14ac:dyDescent="0.25">
      <c r="F3195" s="86"/>
    </row>
    <row r="3196" spans="6:6" s="42" customFormat="1" x14ac:dyDescent="0.25">
      <c r="F3196" s="86"/>
    </row>
    <row r="3197" spans="6:6" s="42" customFormat="1" x14ac:dyDescent="0.25">
      <c r="F3197" s="86"/>
    </row>
    <row r="3198" spans="6:6" s="42" customFormat="1" x14ac:dyDescent="0.25">
      <c r="F3198" s="86"/>
    </row>
    <row r="3199" spans="6:6" s="42" customFormat="1" x14ac:dyDescent="0.25">
      <c r="F3199" s="86"/>
    </row>
    <row r="3200" spans="6:6" s="42" customFormat="1" x14ac:dyDescent="0.25">
      <c r="F3200" s="86"/>
    </row>
    <row r="3201" spans="6:6" s="42" customFormat="1" x14ac:dyDescent="0.25">
      <c r="F3201" s="86"/>
    </row>
    <row r="3202" spans="6:6" s="42" customFormat="1" x14ac:dyDescent="0.25">
      <c r="F3202" s="86"/>
    </row>
    <row r="3203" spans="6:6" s="42" customFormat="1" x14ac:dyDescent="0.25">
      <c r="F3203" s="86"/>
    </row>
    <row r="3204" spans="6:6" s="42" customFormat="1" x14ac:dyDescent="0.25">
      <c r="F3204" s="86"/>
    </row>
    <row r="3205" spans="6:6" s="42" customFormat="1" x14ac:dyDescent="0.25">
      <c r="F3205" s="86"/>
    </row>
    <row r="3206" spans="6:6" s="42" customFormat="1" x14ac:dyDescent="0.25">
      <c r="F3206" s="86"/>
    </row>
    <row r="3207" spans="6:6" s="42" customFormat="1" x14ac:dyDescent="0.25">
      <c r="F3207" s="86"/>
    </row>
    <row r="3208" spans="6:6" s="42" customFormat="1" x14ac:dyDescent="0.25">
      <c r="F3208" s="86"/>
    </row>
    <row r="3209" spans="6:6" s="42" customFormat="1" x14ac:dyDescent="0.25">
      <c r="F3209" s="86"/>
    </row>
    <row r="3210" spans="6:6" s="42" customFormat="1" x14ac:dyDescent="0.25">
      <c r="F3210" s="86"/>
    </row>
    <row r="3211" spans="6:6" s="42" customFormat="1" x14ac:dyDescent="0.25">
      <c r="F3211" s="86"/>
    </row>
    <row r="3212" spans="6:6" s="42" customFormat="1" x14ac:dyDescent="0.25">
      <c r="F3212" s="86"/>
    </row>
    <row r="3213" spans="6:6" s="42" customFormat="1" x14ac:dyDescent="0.25">
      <c r="F3213" s="86"/>
    </row>
    <row r="3214" spans="6:6" s="42" customFormat="1" x14ac:dyDescent="0.25">
      <c r="F3214" s="86"/>
    </row>
    <row r="3215" spans="6:6" s="42" customFormat="1" x14ac:dyDescent="0.25">
      <c r="F3215" s="86"/>
    </row>
    <row r="3216" spans="6:6" s="42" customFormat="1" x14ac:dyDescent="0.25">
      <c r="F3216" s="86"/>
    </row>
    <row r="3217" spans="6:6" s="42" customFormat="1" x14ac:dyDescent="0.25">
      <c r="F3217" s="86"/>
    </row>
    <row r="3218" spans="6:6" s="42" customFormat="1" x14ac:dyDescent="0.25">
      <c r="F3218" s="86"/>
    </row>
    <row r="3219" spans="6:6" s="42" customFormat="1" x14ac:dyDescent="0.25">
      <c r="F3219" s="86"/>
    </row>
    <row r="3220" spans="6:6" s="42" customFormat="1" x14ac:dyDescent="0.25">
      <c r="F3220" s="86"/>
    </row>
    <row r="3221" spans="6:6" s="42" customFormat="1" x14ac:dyDescent="0.25">
      <c r="F3221" s="86"/>
    </row>
    <row r="3222" spans="6:6" s="42" customFormat="1" x14ac:dyDescent="0.25">
      <c r="F3222" s="86"/>
    </row>
    <row r="3223" spans="6:6" s="42" customFormat="1" x14ac:dyDescent="0.25">
      <c r="F3223" s="86"/>
    </row>
    <row r="3224" spans="6:6" s="42" customFormat="1" x14ac:dyDescent="0.25">
      <c r="F3224" s="86"/>
    </row>
    <row r="3225" spans="6:6" s="42" customFormat="1" x14ac:dyDescent="0.25">
      <c r="F3225" s="86"/>
    </row>
    <row r="3226" spans="6:6" s="42" customFormat="1" x14ac:dyDescent="0.25">
      <c r="F3226" s="86"/>
    </row>
    <row r="3227" spans="6:6" s="42" customFormat="1" x14ac:dyDescent="0.25">
      <c r="F3227" s="86"/>
    </row>
    <row r="3228" spans="6:6" s="42" customFormat="1" x14ac:dyDescent="0.25">
      <c r="F3228" s="86"/>
    </row>
    <row r="3229" spans="6:6" s="42" customFormat="1" x14ac:dyDescent="0.25">
      <c r="F3229" s="86"/>
    </row>
    <row r="3230" spans="6:6" s="42" customFormat="1" x14ac:dyDescent="0.25">
      <c r="F3230" s="86"/>
    </row>
    <row r="3231" spans="6:6" s="42" customFormat="1" x14ac:dyDescent="0.25">
      <c r="F3231" s="86"/>
    </row>
    <row r="3232" spans="6:6" s="42" customFormat="1" x14ac:dyDescent="0.25">
      <c r="F3232" s="86"/>
    </row>
    <row r="3233" spans="6:6" s="42" customFormat="1" x14ac:dyDescent="0.25">
      <c r="F3233" s="86"/>
    </row>
    <row r="3234" spans="6:6" s="42" customFormat="1" x14ac:dyDescent="0.25">
      <c r="F3234" s="86"/>
    </row>
    <row r="3235" spans="6:6" s="42" customFormat="1" x14ac:dyDescent="0.25">
      <c r="F3235" s="86"/>
    </row>
    <row r="3236" spans="6:6" s="42" customFormat="1" x14ac:dyDescent="0.25">
      <c r="F3236" s="86"/>
    </row>
    <row r="3237" spans="6:6" s="42" customFormat="1" x14ac:dyDescent="0.25">
      <c r="F3237" s="86"/>
    </row>
    <row r="3238" spans="6:6" s="42" customFormat="1" x14ac:dyDescent="0.25">
      <c r="F3238" s="86"/>
    </row>
    <row r="3239" spans="6:6" s="42" customFormat="1" x14ac:dyDescent="0.25">
      <c r="F3239" s="86"/>
    </row>
    <row r="3240" spans="6:6" s="42" customFormat="1" x14ac:dyDescent="0.25">
      <c r="F3240" s="86"/>
    </row>
    <row r="3241" spans="6:6" s="42" customFormat="1" x14ac:dyDescent="0.25">
      <c r="F3241" s="86"/>
    </row>
    <row r="3242" spans="6:6" s="42" customFormat="1" x14ac:dyDescent="0.25">
      <c r="F3242" s="86"/>
    </row>
    <row r="3243" spans="6:6" s="42" customFormat="1" x14ac:dyDescent="0.25">
      <c r="F3243" s="86"/>
    </row>
    <row r="3244" spans="6:6" s="42" customFormat="1" x14ac:dyDescent="0.25">
      <c r="F3244" s="86"/>
    </row>
    <row r="3245" spans="6:6" s="42" customFormat="1" x14ac:dyDescent="0.25">
      <c r="F3245" s="86"/>
    </row>
    <row r="3246" spans="6:6" s="42" customFormat="1" x14ac:dyDescent="0.25">
      <c r="F3246" s="86"/>
    </row>
    <row r="3247" spans="6:6" s="42" customFormat="1" x14ac:dyDescent="0.25">
      <c r="F3247" s="86"/>
    </row>
    <row r="3248" spans="6:6" s="42" customFormat="1" x14ac:dyDescent="0.25">
      <c r="F3248" s="86"/>
    </row>
    <row r="3249" spans="6:6" s="42" customFormat="1" x14ac:dyDescent="0.25">
      <c r="F3249" s="86"/>
    </row>
    <row r="3250" spans="6:6" s="42" customFormat="1" x14ac:dyDescent="0.25">
      <c r="F3250" s="86"/>
    </row>
    <row r="3251" spans="6:6" s="42" customFormat="1" x14ac:dyDescent="0.25">
      <c r="F3251" s="86"/>
    </row>
    <row r="3252" spans="6:6" s="42" customFormat="1" x14ac:dyDescent="0.25">
      <c r="F3252" s="86"/>
    </row>
    <row r="3253" spans="6:6" s="42" customFormat="1" x14ac:dyDescent="0.25">
      <c r="F3253" s="86"/>
    </row>
    <row r="3254" spans="6:6" s="42" customFormat="1" x14ac:dyDescent="0.25">
      <c r="F3254" s="86"/>
    </row>
    <row r="3255" spans="6:6" s="42" customFormat="1" x14ac:dyDescent="0.25">
      <c r="F3255" s="86"/>
    </row>
    <row r="3256" spans="6:6" s="42" customFormat="1" x14ac:dyDescent="0.25">
      <c r="F3256" s="86"/>
    </row>
    <row r="3257" spans="6:6" s="42" customFormat="1" x14ac:dyDescent="0.25">
      <c r="F3257" s="86"/>
    </row>
    <row r="3258" spans="6:6" s="42" customFormat="1" x14ac:dyDescent="0.25">
      <c r="F3258" s="86"/>
    </row>
    <row r="3259" spans="6:6" s="42" customFormat="1" x14ac:dyDescent="0.25">
      <c r="F3259" s="86"/>
    </row>
    <row r="3260" spans="6:6" s="42" customFormat="1" x14ac:dyDescent="0.25">
      <c r="F3260" s="86"/>
    </row>
    <row r="3261" spans="6:6" s="42" customFormat="1" x14ac:dyDescent="0.25">
      <c r="F3261" s="86"/>
    </row>
    <row r="3262" spans="6:6" s="42" customFormat="1" x14ac:dyDescent="0.25">
      <c r="F3262" s="86"/>
    </row>
    <row r="3263" spans="6:6" s="42" customFormat="1" x14ac:dyDescent="0.25">
      <c r="F3263" s="86"/>
    </row>
    <row r="3264" spans="6:6" s="42" customFormat="1" x14ac:dyDescent="0.25">
      <c r="F3264" s="86"/>
    </row>
    <row r="3265" spans="6:6" s="42" customFormat="1" x14ac:dyDescent="0.25">
      <c r="F3265" s="86"/>
    </row>
    <row r="3266" spans="6:6" s="42" customFormat="1" x14ac:dyDescent="0.25">
      <c r="F3266" s="86"/>
    </row>
    <row r="3267" spans="6:6" s="42" customFormat="1" x14ac:dyDescent="0.25">
      <c r="F3267" s="86"/>
    </row>
    <row r="3268" spans="6:6" s="42" customFormat="1" x14ac:dyDescent="0.25">
      <c r="F3268" s="86"/>
    </row>
    <row r="3269" spans="6:6" s="42" customFormat="1" x14ac:dyDescent="0.25">
      <c r="F3269" s="86"/>
    </row>
    <row r="3270" spans="6:6" s="42" customFormat="1" x14ac:dyDescent="0.25">
      <c r="F3270" s="86"/>
    </row>
    <row r="3271" spans="6:6" s="42" customFormat="1" x14ac:dyDescent="0.25">
      <c r="F3271" s="86"/>
    </row>
    <row r="3272" spans="6:6" s="42" customFormat="1" x14ac:dyDescent="0.25">
      <c r="F3272" s="86"/>
    </row>
    <row r="3273" spans="6:6" s="42" customFormat="1" x14ac:dyDescent="0.25">
      <c r="F3273" s="86"/>
    </row>
    <row r="3274" spans="6:6" s="42" customFormat="1" x14ac:dyDescent="0.25">
      <c r="F3274" s="86"/>
    </row>
    <row r="3275" spans="6:6" s="42" customFormat="1" x14ac:dyDescent="0.25">
      <c r="F3275" s="86"/>
    </row>
    <row r="3276" spans="6:6" s="42" customFormat="1" x14ac:dyDescent="0.25">
      <c r="F3276" s="86"/>
    </row>
    <row r="3277" spans="6:6" s="42" customFormat="1" x14ac:dyDescent="0.25">
      <c r="F3277" s="86"/>
    </row>
    <row r="3278" spans="6:6" s="42" customFormat="1" x14ac:dyDescent="0.25">
      <c r="F3278" s="86"/>
    </row>
    <row r="3279" spans="6:6" s="42" customFormat="1" x14ac:dyDescent="0.25">
      <c r="F3279" s="86"/>
    </row>
    <row r="3280" spans="6:6" s="42" customFormat="1" x14ac:dyDescent="0.25">
      <c r="F3280" s="86"/>
    </row>
    <row r="3281" spans="6:6" s="42" customFormat="1" x14ac:dyDescent="0.25">
      <c r="F3281" s="86"/>
    </row>
    <row r="3282" spans="6:6" s="42" customFormat="1" x14ac:dyDescent="0.25">
      <c r="F3282" s="86"/>
    </row>
    <row r="3283" spans="6:6" s="42" customFormat="1" x14ac:dyDescent="0.25">
      <c r="F3283" s="86"/>
    </row>
    <row r="3284" spans="6:6" s="42" customFormat="1" x14ac:dyDescent="0.25">
      <c r="F3284" s="86"/>
    </row>
    <row r="3285" spans="6:6" s="42" customFormat="1" x14ac:dyDescent="0.25">
      <c r="F3285" s="86"/>
    </row>
    <row r="3286" spans="6:6" s="42" customFormat="1" x14ac:dyDescent="0.25">
      <c r="F3286" s="86"/>
    </row>
    <row r="3287" spans="6:6" s="42" customFormat="1" x14ac:dyDescent="0.25">
      <c r="F3287" s="86"/>
    </row>
    <row r="3288" spans="6:6" s="42" customFormat="1" x14ac:dyDescent="0.25">
      <c r="F3288" s="86"/>
    </row>
    <row r="3289" spans="6:6" s="42" customFormat="1" x14ac:dyDescent="0.25">
      <c r="F3289" s="86"/>
    </row>
    <row r="3290" spans="6:6" s="42" customFormat="1" x14ac:dyDescent="0.25">
      <c r="F3290" s="86"/>
    </row>
    <row r="3291" spans="6:6" s="42" customFormat="1" x14ac:dyDescent="0.25">
      <c r="F3291" s="86"/>
    </row>
    <row r="3292" spans="6:6" s="42" customFormat="1" x14ac:dyDescent="0.25">
      <c r="F3292" s="86"/>
    </row>
    <row r="3293" spans="6:6" s="42" customFormat="1" x14ac:dyDescent="0.25">
      <c r="F3293" s="86"/>
    </row>
    <row r="3294" spans="6:6" s="42" customFormat="1" x14ac:dyDescent="0.25">
      <c r="F3294" s="86"/>
    </row>
    <row r="3295" spans="6:6" s="42" customFormat="1" x14ac:dyDescent="0.25">
      <c r="F3295" s="86"/>
    </row>
    <row r="3296" spans="6:6" s="42" customFormat="1" x14ac:dyDescent="0.25">
      <c r="F3296" s="86"/>
    </row>
    <row r="3297" spans="6:6" s="42" customFormat="1" x14ac:dyDescent="0.25">
      <c r="F3297" s="86"/>
    </row>
    <row r="3298" spans="6:6" s="42" customFormat="1" x14ac:dyDescent="0.25">
      <c r="F3298" s="86"/>
    </row>
    <row r="3299" spans="6:6" s="42" customFormat="1" x14ac:dyDescent="0.25">
      <c r="F3299" s="86"/>
    </row>
    <row r="3300" spans="6:6" s="42" customFormat="1" x14ac:dyDescent="0.25">
      <c r="F3300" s="86"/>
    </row>
    <row r="3301" spans="6:6" s="42" customFormat="1" x14ac:dyDescent="0.25">
      <c r="F3301" s="86"/>
    </row>
    <row r="3302" spans="6:6" s="42" customFormat="1" x14ac:dyDescent="0.25">
      <c r="F3302" s="86"/>
    </row>
    <row r="3303" spans="6:6" s="42" customFormat="1" x14ac:dyDescent="0.25">
      <c r="F3303" s="86"/>
    </row>
    <row r="3304" spans="6:6" s="42" customFormat="1" x14ac:dyDescent="0.25">
      <c r="F3304" s="86"/>
    </row>
    <row r="3305" spans="6:6" s="42" customFormat="1" x14ac:dyDescent="0.25">
      <c r="F3305" s="86"/>
    </row>
    <row r="3306" spans="6:6" s="42" customFormat="1" x14ac:dyDescent="0.25">
      <c r="F3306" s="86"/>
    </row>
    <row r="3307" spans="6:6" s="42" customFormat="1" x14ac:dyDescent="0.25">
      <c r="F3307" s="86"/>
    </row>
    <row r="3308" spans="6:6" s="42" customFormat="1" x14ac:dyDescent="0.25">
      <c r="F3308" s="86"/>
    </row>
    <row r="3309" spans="6:6" s="42" customFormat="1" x14ac:dyDescent="0.25">
      <c r="F3309" s="86"/>
    </row>
    <row r="3310" spans="6:6" s="42" customFormat="1" x14ac:dyDescent="0.25">
      <c r="F3310" s="86"/>
    </row>
    <row r="3311" spans="6:6" s="42" customFormat="1" x14ac:dyDescent="0.25">
      <c r="F3311" s="86"/>
    </row>
    <row r="3312" spans="6:6" s="42" customFormat="1" x14ac:dyDescent="0.25">
      <c r="F3312" s="86"/>
    </row>
    <row r="3313" spans="6:6" s="42" customFormat="1" x14ac:dyDescent="0.25">
      <c r="F3313" s="86"/>
    </row>
    <row r="3314" spans="6:6" s="42" customFormat="1" x14ac:dyDescent="0.25">
      <c r="F3314" s="86"/>
    </row>
    <row r="3315" spans="6:6" s="42" customFormat="1" x14ac:dyDescent="0.25">
      <c r="F3315" s="86"/>
    </row>
    <row r="3316" spans="6:6" s="42" customFormat="1" x14ac:dyDescent="0.25">
      <c r="F3316" s="86"/>
    </row>
    <row r="3317" spans="6:6" s="42" customFormat="1" x14ac:dyDescent="0.25">
      <c r="F3317" s="86"/>
    </row>
    <row r="3318" spans="6:6" s="42" customFormat="1" x14ac:dyDescent="0.25">
      <c r="F3318" s="86"/>
    </row>
    <row r="3319" spans="6:6" s="42" customFormat="1" x14ac:dyDescent="0.25">
      <c r="F3319" s="86"/>
    </row>
    <row r="3320" spans="6:6" s="42" customFormat="1" x14ac:dyDescent="0.25">
      <c r="F3320" s="86"/>
    </row>
    <row r="3321" spans="6:6" s="42" customFormat="1" x14ac:dyDescent="0.25">
      <c r="F3321" s="86"/>
    </row>
    <row r="3322" spans="6:6" s="42" customFormat="1" x14ac:dyDescent="0.25">
      <c r="F3322" s="86"/>
    </row>
    <row r="3323" spans="6:6" s="42" customFormat="1" x14ac:dyDescent="0.25">
      <c r="F3323" s="86"/>
    </row>
    <row r="3324" spans="6:6" s="42" customFormat="1" x14ac:dyDescent="0.25">
      <c r="F3324" s="86"/>
    </row>
    <row r="3325" spans="6:6" s="42" customFormat="1" x14ac:dyDescent="0.25">
      <c r="F3325" s="86"/>
    </row>
    <row r="3326" spans="6:6" s="42" customFormat="1" x14ac:dyDescent="0.25">
      <c r="F3326" s="86"/>
    </row>
    <row r="3327" spans="6:6" s="42" customFormat="1" x14ac:dyDescent="0.25">
      <c r="F3327" s="86"/>
    </row>
    <row r="3328" spans="6:6" s="42" customFormat="1" x14ac:dyDescent="0.25">
      <c r="F3328" s="86"/>
    </row>
    <row r="3329" spans="6:6" s="42" customFormat="1" x14ac:dyDescent="0.25">
      <c r="F3329" s="86"/>
    </row>
    <row r="3330" spans="6:6" s="42" customFormat="1" x14ac:dyDescent="0.25">
      <c r="F3330" s="86"/>
    </row>
    <row r="3331" spans="6:6" s="42" customFormat="1" x14ac:dyDescent="0.25">
      <c r="F3331" s="86"/>
    </row>
    <row r="3332" spans="6:6" s="42" customFormat="1" x14ac:dyDescent="0.25">
      <c r="F3332" s="86"/>
    </row>
    <row r="3333" spans="6:6" s="42" customFormat="1" x14ac:dyDescent="0.25">
      <c r="F3333" s="86"/>
    </row>
    <row r="3334" spans="6:6" s="42" customFormat="1" x14ac:dyDescent="0.25">
      <c r="F3334" s="86"/>
    </row>
    <row r="3335" spans="6:6" s="42" customFormat="1" x14ac:dyDescent="0.25">
      <c r="F3335" s="86"/>
    </row>
    <row r="3336" spans="6:6" s="42" customFormat="1" x14ac:dyDescent="0.25">
      <c r="F3336" s="86"/>
    </row>
    <row r="3337" spans="6:6" s="42" customFormat="1" x14ac:dyDescent="0.25">
      <c r="F3337" s="86"/>
    </row>
    <row r="3338" spans="6:6" s="42" customFormat="1" x14ac:dyDescent="0.25">
      <c r="F3338" s="86"/>
    </row>
    <row r="3339" spans="6:6" s="42" customFormat="1" x14ac:dyDescent="0.25">
      <c r="F3339" s="86"/>
    </row>
    <row r="3340" spans="6:6" s="42" customFormat="1" x14ac:dyDescent="0.25">
      <c r="F3340" s="86"/>
    </row>
    <row r="3341" spans="6:6" s="42" customFormat="1" x14ac:dyDescent="0.25">
      <c r="F3341" s="86"/>
    </row>
    <row r="3342" spans="6:6" s="42" customFormat="1" x14ac:dyDescent="0.25">
      <c r="F3342" s="86"/>
    </row>
    <row r="3343" spans="6:6" s="42" customFormat="1" x14ac:dyDescent="0.25">
      <c r="F3343" s="86"/>
    </row>
    <row r="3344" spans="6:6" s="42" customFormat="1" x14ac:dyDescent="0.25">
      <c r="F3344" s="86"/>
    </row>
    <row r="3345" spans="6:6" s="42" customFormat="1" x14ac:dyDescent="0.25">
      <c r="F3345" s="86"/>
    </row>
    <row r="3346" spans="6:6" s="42" customFormat="1" x14ac:dyDescent="0.25">
      <c r="F3346" s="86"/>
    </row>
    <row r="3347" spans="6:6" s="42" customFormat="1" x14ac:dyDescent="0.25">
      <c r="F3347" s="86"/>
    </row>
    <row r="3348" spans="6:6" s="42" customFormat="1" x14ac:dyDescent="0.25">
      <c r="F3348" s="86"/>
    </row>
    <row r="3349" spans="6:6" s="42" customFormat="1" x14ac:dyDescent="0.25">
      <c r="F3349" s="86"/>
    </row>
    <row r="3350" spans="6:6" s="42" customFormat="1" x14ac:dyDescent="0.25">
      <c r="F3350" s="86"/>
    </row>
    <row r="3351" spans="6:6" s="42" customFormat="1" x14ac:dyDescent="0.25">
      <c r="F3351" s="86"/>
    </row>
    <row r="3352" spans="6:6" s="42" customFormat="1" x14ac:dyDescent="0.25">
      <c r="F3352" s="86"/>
    </row>
    <row r="3353" spans="6:6" s="42" customFormat="1" x14ac:dyDescent="0.25">
      <c r="F3353" s="86"/>
    </row>
    <row r="3354" spans="6:6" s="42" customFormat="1" x14ac:dyDescent="0.25">
      <c r="F3354" s="86"/>
    </row>
    <row r="3355" spans="6:6" s="42" customFormat="1" x14ac:dyDescent="0.25">
      <c r="F3355" s="86"/>
    </row>
    <row r="3356" spans="6:6" s="42" customFormat="1" x14ac:dyDescent="0.25">
      <c r="F3356" s="86"/>
    </row>
    <row r="3357" spans="6:6" s="42" customFormat="1" x14ac:dyDescent="0.25">
      <c r="F3357" s="86"/>
    </row>
    <row r="3358" spans="6:6" s="42" customFormat="1" x14ac:dyDescent="0.25">
      <c r="F3358" s="86"/>
    </row>
    <row r="3359" spans="6:6" s="42" customFormat="1" x14ac:dyDescent="0.25">
      <c r="F3359" s="86"/>
    </row>
    <row r="3360" spans="6:6" s="42" customFormat="1" x14ac:dyDescent="0.25">
      <c r="F3360" s="86"/>
    </row>
    <row r="3361" spans="6:6" s="42" customFormat="1" x14ac:dyDescent="0.25">
      <c r="F3361" s="86"/>
    </row>
    <row r="3362" spans="6:6" s="42" customFormat="1" x14ac:dyDescent="0.25">
      <c r="F3362" s="86"/>
    </row>
    <row r="3363" spans="6:6" s="42" customFormat="1" x14ac:dyDescent="0.25">
      <c r="F3363" s="86"/>
    </row>
    <row r="3364" spans="6:6" s="42" customFormat="1" x14ac:dyDescent="0.25">
      <c r="F3364" s="86"/>
    </row>
    <row r="3365" spans="6:6" s="42" customFormat="1" x14ac:dyDescent="0.25">
      <c r="F3365" s="86"/>
    </row>
    <row r="3366" spans="6:6" s="42" customFormat="1" x14ac:dyDescent="0.25">
      <c r="F3366" s="86"/>
    </row>
    <row r="3367" spans="6:6" s="42" customFormat="1" x14ac:dyDescent="0.25">
      <c r="F3367" s="86"/>
    </row>
    <row r="3368" spans="6:6" s="42" customFormat="1" x14ac:dyDescent="0.25">
      <c r="F3368" s="86"/>
    </row>
    <row r="3369" spans="6:6" s="42" customFormat="1" x14ac:dyDescent="0.25">
      <c r="F3369" s="86"/>
    </row>
    <row r="3370" spans="6:6" s="42" customFormat="1" x14ac:dyDescent="0.25">
      <c r="F3370" s="86"/>
    </row>
    <row r="3371" spans="6:6" s="42" customFormat="1" x14ac:dyDescent="0.25">
      <c r="F3371" s="86"/>
    </row>
    <row r="3372" spans="6:6" s="42" customFormat="1" x14ac:dyDescent="0.25">
      <c r="F3372" s="86"/>
    </row>
    <row r="3373" spans="6:6" s="42" customFormat="1" x14ac:dyDescent="0.25">
      <c r="F3373" s="86"/>
    </row>
    <row r="3374" spans="6:6" s="42" customFormat="1" x14ac:dyDescent="0.25">
      <c r="F3374" s="86"/>
    </row>
    <row r="3375" spans="6:6" s="42" customFormat="1" x14ac:dyDescent="0.25">
      <c r="F3375" s="86"/>
    </row>
    <row r="3376" spans="6:6" s="42" customFormat="1" x14ac:dyDescent="0.25">
      <c r="F3376" s="86"/>
    </row>
    <row r="3377" spans="6:6" s="42" customFormat="1" x14ac:dyDescent="0.25">
      <c r="F3377" s="86"/>
    </row>
    <row r="3378" spans="6:6" s="42" customFormat="1" x14ac:dyDescent="0.25">
      <c r="F3378" s="86"/>
    </row>
    <row r="3379" spans="6:6" s="42" customFormat="1" x14ac:dyDescent="0.25">
      <c r="F3379" s="86"/>
    </row>
    <row r="3380" spans="6:6" s="42" customFormat="1" x14ac:dyDescent="0.25">
      <c r="F3380" s="86"/>
    </row>
    <row r="3381" spans="6:6" s="42" customFormat="1" x14ac:dyDescent="0.25">
      <c r="F3381" s="86"/>
    </row>
    <row r="3382" spans="6:6" s="42" customFormat="1" x14ac:dyDescent="0.25">
      <c r="F3382" s="86"/>
    </row>
    <row r="3383" spans="6:6" s="42" customFormat="1" x14ac:dyDescent="0.25">
      <c r="F3383" s="86"/>
    </row>
    <row r="3384" spans="6:6" s="42" customFormat="1" x14ac:dyDescent="0.25">
      <c r="F3384" s="86"/>
    </row>
    <row r="3385" spans="6:6" s="42" customFormat="1" x14ac:dyDescent="0.25">
      <c r="F3385" s="86"/>
    </row>
    <row r="3386" spans="6:6" s="42" customFormat="1" x14ac:dyDescent="0.25">
      <c r="F3386" s="86"/>
    </row>
    <row r="3387" spans="6:6" s="42" customFormat="1" x14ac:dyDescent="0.25">
      <c r="F3387" s="86"/>
    </row>
    <row r="3388" spans="6:6" s="42" customFormat="1" x14ac:dyDescent="0.25">
      <c r="F3388" s="86"/>
    </row>
    <row r="3389" spans="6:6" s="42" customFormat="1" x14ac:dyDescent="0.25">
      <c r="F3389" s="86"/>
    </row>
    <row r="3390" spans="6:6" s="42" customFormat="1" x14ac:dyDescent="0.25">
      <c r="F3390" s="86"/>
    </row>
    <row r="3391" spans="6:6" s="42" customFormat="1" x14ac:dyDescent="0.25">
      <c r="F3391" s="86"/>
    </row>
    <row r="3392" spans="6:6" s="42" customFormat="1" x14ac:dyDescent="0.25">
      <c r="F3392" s="86"/>
    </row>
    <row r="3393" spans="6:6" s="42" customFormat="1" x14ac:dyDescent="0.25">
      <c r="F3393" s="86"/>
    </row>
    <row r="3394" spans="6:6" s="42" customFormat="1" x14ac:dyDescent="0.25">
      <c r="F3394" s="86"/>
    </row>
    <row r="3395" spans="6:6" s="42" customFormat="1" x14ac:dyDescent="0.25">
      <c r="F3395" s="86"/>
    </row>
    <row r="3396" spans="6:6" s="42" customFormat="1" x14ac:dyDescent="0.25">
      <c r="F3396" s="86"/>
    </row>
    <row r="3397" spans="6:6" s="42" customFormat="1" x14ac:dyDescent="0.25">
      <c r="F3397" s="86"/>
    </row>
    <row r="3398" spans="6:6" s="42" customFormat="1" x14ac:dyDescent="0.25">
      <c r="F3398" s="86"/>
    </row>
    <row r="3399" spans="6:6" s="42" customFormat="1" x14ac:dyDescent="0.25">
      <c r="F3399" s="86"/>
    </row>
    <row r="3400" spans="6:6" s="42" customFormat="1" x14ac:dyDescent="0.25">
      <c r="F3400" s="86"/>
    </row>
    <row r="3401" spans="6:6" s="42" customFormat="1" x14ac:dyDescent="0.25">
      <c r="F3401" s="86"/>
    </row>
    <row r="3402" spans="6:6" s="42" customFormat="1" x14ac:dyDescent="0.25">
      <c r="F3402" s="86"/>
    </row>
    <row r="3403" spans="6:6" s="42" customFormat="1" x14ac:dyDescent="0.25">
      <c r="F3403" s="86"/>
    </row>
    <row r="3404" spans="6:6" s="42" customFormat="1" x14ac:dyDescent="0.25">
      <c r="F3404" s="86"/>
    </row>
    <row r="3405" spans="6:6" s="42" customFormat="1" x14ac:dyDescent="0.25">
      <c r="F3405" s="86"/>
    </row>
    <row r="3406" spans="6:6" s="42" customFormat="1" x14ac:dyDescent="0.25">
      <c r="F3406" s="86"/>
    </row>
    <row r="3407" spans="6:6" s="42" customFormat="1" x14ac:dyDescent="0.25">
      <c r="F3407" s="86"/>
    </row>
    <row r="3408" spans="6:6" s="42" customFormat="1" x14ac:dyDescent="0.25">
      <c r="F3408" s="86"/>
    </row>
  </sheetData>
  <sheetProtection algorithmName="SHA-512" hashValue="N+bgd/UUx4yYws3cXNBTK9+xfHl8l98JoSUQRpFhr0vdLjjJxXaP1Rzn/L/exF/BPoxAkCX3Lh5fRAQ3MKIazw==" saltValue="u8yPkD0sXEpYBX/SOjdglw==" spinCount="100000" sheet="1" selectLockedCells="1"/>
  <mergeCells count="33">
    <mergeCell ref="B9:D9"/>
    <mergeCell ref="B12:N12"/>
    <mergeCell ref="B18:E18"/>
    <mergeCell ref="B19:E19"/>
    <mergeCell ref="M6:N6"/>
    <mergeCell ref="M2:N2"/>
    <mergeCell ref="M5:N5"/>
    <mergeCell ref="M3:N4"/>
    <mergeCell ref="B2:C6"/>
    <mergeCell ref="D4:L4"/>
    <mergeCell ref="D6:L6"/>
    <mergeCell ref="F2:G2"/>
    <mergeCell ref="H2:L2"/>
    <mergeCell ref="E3:L3"/>
    <mergeCell ref="E5:L5"/>
    <mergeCell ref="B28:E28"/>
    <mergeCell ref="B29:E29"/>
    <mergeCell ref="B30:E30"/>
    <mergeCell ref="B31:E31"/>
    <mergeCell ref="B25:E25"/>
    <mergeCell ref="B26:E26"/>
    <mergeCell ref="B23:N23"/>
    <mergeCell ref="B14:E14"/>
    <mergeCell ref="B15:E15"/>
    <mergeCell ref="B16:E16"/>
    <mergeCell ref="B21:E21"/>
    <mergeCell ref="B33:E33"/>
    <mergeCell ref="B39:E39"/>
    <mergeCell ref="H39:K39"/>
    <mergeCell ref="B35:E35"/>
    <mergeCell ref="H35:K35"/>
    <mergeCell ref="B37:N37"/>
    <mergeCell ref="H36:K36"/>
  </mergeCells>
  <dataValidations count="1">
    <dataValidation type="decimal" allowBlank="1" showInputMessage="1" showErrorMessage="1" sqref="F28:F31 F18:F19" xr:uid="{C23CF17A-09F8-4B1B-AFF0-94A314F758E6}">
      <formula1>0</formula1>
      <formula2>9999999999999990000</formula2>
    </dataValidation>
  </dataValidations>
  <pageMargins left="0.51181102362204722" right="0.51181102362204722" top="0.78740157480314965" bottom="0.78740157480314965" header="0.31496062992125984" footer="0.31496062992125984"/>
  <pageSetup paperSize="9" scale="51" orientation="portrait" r:id="rId1"/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AA11E9-C819-4D71-8F2A-9D7B882E01B4}">
          <x14:formula1>
            <xm:f>Fórmulas!$F$8:$F$143</xm:f>
          </x14:formula1>
          <xm:sqref>F14</xm:sqref>
        </x14:dataValidation>
        <x14:dataValidation type="list" allowBlank="1" showInputMessage="1" showErrorMessage="1" xr:uid="{489CB7FA-C65F-432F-9F32-787CD83730E6}">
          <x14:formula1>
            <xm:f>Fórmulas!$G$8:$G$143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C010-8B40-4905-95D1-7BC41FD04AC1}">
  <dimension ref="C2:K154"/>
  <sheetViews>
    <sheetView topLeftCell="A6" workbookViewId="0">
      <selection activeCell="G9" sqref="G9"/>
    </sheetView>
  </sheetViews>
  <sheetFormatPr defaultRowHeight="15" x14ac:dyDescent="0.25"/>
  <cols>
    <col min="3" max="3" width="12" bestFit="1" customWidth="1"/>
    <col min="5" max="5" width="9.140625" style="52"/>
    <col min="6" max="6" width="20.42578125" style="52" bestFit="1" customWidth="1"/>
    <col min="7" max="7" width="6.5703125" style="52" bestFit="1" customWidth="1"/>
    <col min="8" max="8" width="13.140625" style="52" bestFit="1" customWidth="1"/>
    <col min="9" max="9" width="10.85546875" style="52" bestFit="1" customWidth="1"/>
    <col min="10" max="10" width="18.28515625" style="52" bestFit="1" customWidth="1"/>
    <col min="11" max="11" width="9.140625" style="52"/>
  </cols>
  <sheetData>
    <row r="2" spans="3:11" x14ac:dyDescent="0.25">
      <c r="C2" t="s">
        <v>37</v>
      </c>
    </row>
    <row r="3" spans="3:11" x14ac:dyDescent="0.25">
      <c r="C3" s="76" t="str">
        <f>IF(AND('Cálculo Fluor'!F14&lt;&gt;"",'Cálculo Fluor'!F15&lt;&gt;"")=TRUE,"Digitar apenas uma das informações","")</f>
        <v/>
      </c>
      <c r="F3" s="131" t="s">
        <v>15</v>
      </c>
      <c r="G3" s="131"/>
      <c r="H3" s="131"/>
    </row>
    <row r="4" spans="3:11" x14ac:dyDescent="0.25">
      <c r="F4" s="53"/>
      <c r="G4" s="53"/>
      <c r="H4" s="53"/>
    </row>
    <row r="5" spans="3:11" x14ac:dyDescent="0.25">
      <c r="C5" s="52">
        <v>144.08000000000001</v>
      </c>
      <c r="F5" s="53" t="s">
        <v>16</v>
      </c>
      <c r="G5" s="53"/>
      <c r="H5" s="53"/>
    </row>
    <row r="6" spans="3:11" ht="15.75" thickBot="1" x14ac:dyDescent="0.3">
      <c r="C6" s="52">
        <f>18.9984032*6</f>
        <v>113.99041919999999</v>
      </c>
      <c r="F6" s="54"/>
    </row>
    <row r="7" spans="3:11" ht="33.75" thickBot="1" x14ac:dyDescent="0.4">
      <c r="C7" s="52">
        <f>C5/C6</f>
        <v>1.2639658754759631</v>
      </c>
      <c r="F7" s="73" t="s">
        <v>17</v>
      </c>
      <c r="G7" s="74" t="s">
        <v>18</v>
      </c>
      <c r="H7" s="74" t="s">
        <v>19</v>
      </c>
      <c r="I7" s="55" t="str">
        <f t="shared" ref="I7:I71" si="0">G7</f>
        <v>% 
H2SiF6</v>
      </c>
      <c r="J7" s="56" t="str">
        <f t="shared" ref="J7:J71" si="1">F7</f>
        <v>Densidade 
(g/cm3)</v>
      </c>
      <c r="K7" s="57"/>
    </row>
    <row r="8" spans="3:11" x14ac:dyDescent="0.25">
      <c r="C8" s="52">
        <f>C6/C5</f>
        <v>0.79116059966685159</v>
      </c>
      <c r="F8" s="60"/>
      <c r="G8" s="75"/>
      <c r="H8" s="64"/>
      <c r="I8" s="55"/>
      <c r="J8" s="56"/>
      <c r="K8" s="57"/>
    </row>
    <row r="9" spans="3:11" x14ac:dyDescent="0.25">
      <c r="F9" s="60">
        <v>1.004</v>
      </c>
      <c r="G9" s="71">
        <v>0.5</v>
      </c>
      <c r="H9" s="64">
        <v>5.0199999999999996</v>
      </c>
      <c r="I9" s="58">
        <f t="shared" si="0"/>
        <v>0.5</v>
      </c>
      <c r="J9" s="55">
        <f t="shared" si="1"/>
        <v>1.004</v>
      </c>
      <c r="K9" s="59"/>
    </row>
    <row r="10" spans="3:11" x14ac:dyDescent="0.25">
      <c r="F10" s="61">
        <f>F9+((F11-F9)/2)</f>
        <v>1.006</v>
      </c>
      <c r="G10" s="70">
        <f>G9+(G11-G9)*((F10-F9)/(F11-F9))</f>
        <v>0.75</v>
      </c>
      <c r="H10" s="65">
        <f>H9+(H11-H9)*((F10-F9)/(F11-F9))</f>
        <v>7.55</v>
      </c>
      <c r="I10" s="58">
        <f t="shared" si="0"/>
        <v>0.75</v>
      </c>
      <c r="J10" s="55">
        <f t="shared" si="1"/>
        <v>1.006</v>
      </c>
      <c r="K10" s="59"/>
    </row>
    <row r="11" spans="3:11" x14ac:dyDescent="0.25">
      <c r="C11" s="76">
        <f>('Cálculo Fluor'!F31-'Cálculo Fluor'!F39)/'Cálculo Fluor'!F31</f>
        <v>6.92336278623588E-3</v>
      </c>
      <c r="F11" s="61">
        <v>1.008</v>
      </c>
      <c r="G11" s="71">
        <v>1</v>
      </c>
      <c r="H11" s="66">
        <v>10.08</v>
      </c>
      <c r="I11" s="58">
        <f t="shared" si="0"/>
        <v>1</v>
      </c>
      <c r="J11" s="55">
        <f t="shared" si="1"/>
        <v>1.008</v>
      </c>
      <c r="K11" s="58"/>
    </row>
    <row r="12" spans="3:11" x14ac:dyDescent="0.25">
      <c r="F12" s="61">
        <f>F11+((F13-F11)/2)</f>
        <v>1.01</v>
      </c>
      <c r="G12" s="70">
        <f>G11+(G13-G11)*((F12-F11)/(F13-F11))</f>
        <v>1.25</v>
      </c>
      <c r="H12" s="65">
        <f>H11+(H13-H11)*((F12-F11)/(F13-F11))</f>
        <v>12.629999999999999</v>
      </c>
      <c r="I12" s="58">
        <f t="shared" si="0"/>
        <v>1.25</v>
      </c>
      <c r="J12" s="55">
        <f t="shared" si="1"/>
        <v>1.01</v>
      </c>
      <c r="K12" s="58"/>
    </row>
    <row r="13" spans="3:11" x14ac:dyDescent="0.25">
      <c r="C13" s="76">
        <f>('Cálculo Fluor'!F39-'Cálculo Fluor'!F31)/'Cálculo Fluor'!F39</f>
        <v>-6.9716299093094012E-3</v>
      </c>
      <c r="F13" s="61">
        <v>1.012</v>
      </c>
      <c r="G13" s="71">
        <v>1.5</v>
      </c>
      <c r="H13" s="66">
        <v>15.18</v>
      </c>
      <c r="I13" s="58">
        <f t="shared" si="0"/>
        <v>1.5</v>
      </c>
      <c r="J13" s="55">
        <f t="shared" si="1"/>
        <v>1.012</v>
      </c>
      <c r="K13" s="58"/>
    </row>
    <row r="14" spans="3:11" ht="15.75" thickBot="1" x14ac:dyDescent="0.3">
      <c r="F14" s="61">
        <f>F13+((F15-F13)/2)</f>
        <v>1.0140500000000001</v>
      </c>
      <c r="G14" s="70">
        <f>G13+(G15-G13)*((F14-F13)/(F15-F13))</f>
        <v>1.7500000000000135</v>
      </c>
      <c r="H14" s="65">
        <f>H13+(H15-H13)*((F14-F13)/(F15-F13))</f>
        <v>17.750000000000139</v>
      </c>
      <c r="I14" s="58">
        <f t="shared" si="0"/>
        <v>1.7500000000000135</v>
      </c>
      <c r="J14" s="55">
        <f t="shared" si="1"/>
        <v>1.0140500000000001</v>
      </c>
      <c r="K14" s="58"/>
    </row>
    <row r="15" spans="3:11" ht="15.75" thickBot="1" x14ac:dyDescent="0.3">
      <c r="C15" s="79" t="b">
        <f>IF(C11&lt;0,C13,IF(C11&lt;0,C13))</f>
        <v>0</v>
      </c>
      <c r="F15" s="61">
        <v>1.0161</v>
      </c>
      <c r="G15" s="71">
        <v>2</v>
      </c>
      <c r="H15" s="66">
        <v>20.32</v>
      </c>
      <c r="I15" s="58">
        <f t="shared" si="0"/>
        <v>2</v>
      </c>
      <c r="J15" s="55">
        <f t="shared" si="1"/>
        <v>1.0161</v>
      </c>
      <c r="K15" s="58"/>
    </row>
    <row r="16" spans="3:11" x14ac:dyDescent="0.25">
      <c r="F16" s="61">
        <f>F15+((F17-F15)/2)</f>
        <v>1.0181</v>
      </c>
      <c r="G16" s="70">
        <f>G15+(G17-G15)*((F16-F15)/(F17-F15))</f>
        <v>2.25</v>
      </c>
      <c r="H16" s="65">
        <f>H15+(H17-H15)*((F16-F15)/(F17-F15))</f>
        <v>22.91</v>
      </c>
      <c r="I16" s="58">
        <f t="shared" si="0"/>
        <v>2.25</v>
      </c>
      <c r="J16" s="55">
        <f t="shared" si="1"/>
        <v>1.0181</v>
      </c>
      <c r="K16" s="58"/>
    </row>
    <row r="17" spans="6:11" x14ac:dyDescent="0.25">
      <c r="F17" s="61">
        <v>1.0201</v>
      </c>
      <c r="G17" s="71">
        <v>2.5</v>
      </c>
      <c r="H17" s="66">
        <v>25.5</v>
      </c>
      <c r="I17" s="58">
        <f t="shared" si="0"/>
        <v>2.5</v>
      </c>
      <c r="J17" s="55">
        <f t="shared" si="1"/>
        <v>1.0201</v>
      </c>
      <c r="K17" s="58"/>
    </row>
    <row r="18" spans="6:11" x14ac:dyDescent="0.25">
      <c r="F18" s="61">
        <f>F17+((F19-F17)/2)</f>
        <v>1.0221499999999999</v>
      </c>
      <c r="G18" s="70">
        <f>G17+(G19-G17)*((F18-F17)/(F19-F17))</f>
        <v>2.7499999999999867</v>
      </c>
      <c r="H18" s="65">
        <f>H17+(H19-H17)*((F18-F17)/(F19-F17))</f>
        <v>28.11499999999986</v>
      </c>
      <c r="I18" s="58">
        <f t="shared" si="0"/>
        <v>2.7499999999999867</v>
      </c>
      <c r="J18" s="55">
        <f t="shared" si="1"/>
        <v>1.0221499999999999</v>
      </c>
      <c r="K18" s="58"/>
    </row>
    <row r="19" spans="6:11" x14ac:dyDescent="0.25">
      <c r="F19" s="61">
        <v>1.0242</v>
      </c>
      <c r="G19" s="71">
        <v>3</v>
      </c>
      <c r="H19" s="66">
        <v>30.73</v>
      </c>
      <c r="I19" s="58">
        <f t="shared" si="0"/>
        <v>3</v>
      </c>
      <c r="J19" s="55">
        <f t="shared" si="1"/>
        <v>1.0242</v>
      </c>
      <c r="K19" s="58"/>
    </row>
    <row r="20" spans="6:11" x14ac:dyDescent="0.25">
      <c r="F20" s="61">
        <f>F19+((F21-F19)/2)</f>
        <v>1.0262500000000001</v>
      </c>
      <c r="G20" s="70">
        <f>G19+(G21-G19)*((F20-F19)/(F21-F19))</f>
        <v>3.2500000000000133</v>
      </c>
      <c r="H20" s="65">
        <f>H19+(H21-H19)*((F20-F19)/(F21-F19))</f>
        <v>33.360000000000142</v>
      </c>
      <c r="I20" s="58">
        <f t="shared" si="0"/>
        <v>3.2500000000000133</v>
      </c>
      <c r="J20" s="55">
        <f t="shared" si="1"/>
        <v>1.0262500000000001</v>
      </c>
      <c r="K20" s="58"/>
    </row>
    <row r="21" spans="6:11" x14ac:dyDescent="0.25">
      <c r="F21" s="61">
        <v>1.0283</v>
      </c>
      <c r="G21" s="71">
        <v>3.5</v>
      </c>
      <c r="H21" s="66">
        <v>35.99</v>
      </c>
      <c r="I21" s="58">
        <f t="shared" si="0"/>
        <v>3.5</v>
      </c>
      <c r="J21" s="55">
        <f t="shared" si="1"/>
        <v>1.0283</v>
      </c>
      <c r="K21" s="58"/>
    </row>
    <row r="22" spans="6:11" x14ac:dyDescent="0.25">
      <c r="F22" s="61">
        <f>F21+((F23-F21)/2)</f>
        <v>1.0303499999999999</v>
      </c>
      <c r="G22" s="70">
        <f>G21+(G23-G21)*((F22-F21)/(F23-F21))</f>
        <v>3.7499999999999867</v>
      </c>
      <c r="H22" s="65">
        <f>H21+(H23-H21)*((F22-F21)/(F23-F21))</f>
        <v>38.644999999999854</v>
      </c>
      <c r="I22" s="58">
        <f t="shared" si="0"/>
        <v>3.7499999999999867</v>
      </c>
      <c r="J22" s="55">
        <f t="shared" si="1"/>
        <v>1.0303499999999999</v>
      </c>
      <c r="K22" s="58"/>
    </row>
    <row r="23" spans="6:11" x14ac:dyDescent="0.25">
      <c r="F23" s="61">
        <v>1.0324</v>
      </c>
      <c r="G23" s="71">
        <v>4</v>
      </c>
      <c r="H23" s="66">
        <v>41.3</v>
      </c>
      <c r="I23" s="58">
        <f t="shared" si="0"/>
        <v>4</v>
      </c>
      <c r="J23" s="55">
        <f t="shared" si="1"/>
        <v>1.0324</v>
      </c>
      <c r="K23" s="58"/>
    </row>
    <row r="24" spans="6:11" x14ac:dyDescent="0.25">
      <c r="F24" s="61">
        <f>F23+((F25-F23)/2)</f>
        <v>1.0345</v>
      </c>
      <c r="G24" s="70">
        <f>G23+(G25-G23)*((F24-F23)/(F25-F23))</f>
        <v>4.25</v>
      </c>
      <c r="H24" s="65">
        <f>H23+(H25-H23)*((F24-F23)/(F25-F23))</f>
        <v>43.974999999999994</v>
      </c>
      <c r="I24" s="58">
        <f t="shared" si="0"/>
        <v>4.25</v>
      </c>
      <c r="J24" s="55">
        <f t="shared" si="1"/>
        <v>1.0345</v>
      </c>
      <c r="K24" s="58"/>
    </row>
    <row r="25" spans="6:11" x14ac:dyDescent="0.25">
      <c r="F25" s="61">
        <v>1.0366</v>
      </c>
      <c r="G25" s="71">
        <v>4.5</v>
      </c>
      <c r="H25" s="66">
        <v>46.65</v>
      </c>
      <c r="I25" s="58">
        <f t="shared" si="0"/>
        <v>4.5</v>
      </c>
      <c r="J25" s="55">
        <f t="shared" si="1"/>
        <v>1.0366</v>
      </c>
      <c r="K25" s="58"/>
    </row>
    <row r="26" spans="6:11" x14ac:dyDescent="0.25">
      <c r="F26" s="61">
        <f>F25+((F27-F25)/2)</f>
        <v>1.0386500000000001</v>
      </c>
      <c r="G26" s="70">
        <f>G25+(G27-G25)*((F26-F25)/(F27-F25))</f>
        <v>4.7500000000000133</v>
      </c>
      <c r="H26" s="65">
        <f>H25+(H27-H25)*((F26-F25)/(F27-F25))</f>
        <v>49.345000000000148</v>
      </c>
      <c r="I26" s="58">
        <f t="shared" si="0"/>
        <v>4.7500000000000133</v>
      </c>
      <c r="J26" s="55">
        <f t="shared" si="1"/>
        <v>1.0386500000000001</v>
      </c>
      <c r="K26" s="58"/>
    </row>
    <row r="27" spans="6:11" x14ac:dyDescent="0.25">
      <c r="F27" s="61">
        <v>1.0407</v>
      </c>
      <c r="G27" s="71">
        <v>5</v>
      </c>
      <c r="H27" s="66">
        <v>52.04</v>
      </c>
      <c r="I27" s="58">
        <f t="shared" si="0"/>
        <v>5</v>
      </c>
      <c r="J27" s="55">
        <f t="shared" si="1"/>
        <v>1.0407</v>
      </c>
      <c r="K27" s="58"/>
    </row>
    <row r="28" spans="6:11" x14ac:dyDescent="0.25">
      <c r="F28" s="61">
        <f>F27+((F29-F27)/2)</f>
        <v>1.0278</v>
      </c>
      <c r="G28" s="70">
        <f>G27+(G29-G27)*((F28-F27)/(F29-F27))</f>
        <v>5.2499999999999982</v>
      </c>
      <c r="H28" s="65">
        <f>H27+(H29-H27)*((F28-F27)/(F29-F27))</f>
        <v>54.754999999999974</v>
      </c>
      <c r="I28" s="58">
        <f t="shared" si="0"/>
        <v>5.2499999999999982</v>
      </c>
      <c r="J28" s="55">
        <f t="shared" si="1"/>
        <v>1.0278</v>
      </c>
      <c r="K28" s="58"/>
    </row>
    <row r="29" spans="6:11" x14ac:dyDescent="0.25">
      <c r="F29" s="61">
        <v>1.0148999999999999</v>
      </c>
      <c r="G29" s="71">
        <v>5.5</v>
      </c>
      <c r="H29" s="66">
        <v>57.47</v>
      </c>
      <c r="I29" s="58">
        <f t="shared" si="0"/>
        <v>5.5</v>
      </c>
      <c r="J29" s="55">
        <f t="shared" si="1"/>
        <v>1.0148999999999999</v>
      </c>
      <c r="K29" s="58"/>
    </row>
    <row r="30" spans="6:11" x14ac:dyDescent="0.25">
      <c r="F30" s="61">
        <f>F29+((F31-F29)/2)</f>
        <v>1.032</v>
      </c>
      <c r="G30" s="70">
        <f>G29+(G31-G29)*((F30-F29)/(F31-F29))</f>
        <v>5.7500000000000018</v>
      </c>
      <c r="H30" s="65">
        <f>H29+(H31-H29)*((F30-F29)/(F31-F29))</f>
        <v>60.210000000000022</v>
      </c>
      <c r="I30" s="58">
        <f t="shared" si="0"/>
        <v>5.7500000000000018</v>
      </c>
      <c r="J30" s="55">
        <f t="shared" si="1"/>
        <v>1.032</v>
      </c>
      <c r="K30" s="58"/>
    </row>
    <row r="31" spans="6:11" x14ac:dyDescent="0.25">
      <c r="F31" s="61">
        <v>1.0490999999999999</v>
      </c>
      <c r="G31" s="71">
        <v>6</v>
      </c>
      <c r="H31" s="66">
        <v>62.95</v>
      </c>
      <c r="I31" s="58">
        <f t="shared" si="0"/>
        <v>6</v>
      </c>
      <c r="J31" s="55">
        <f t="shared" si="1"/>
        <v>1.0490999999999999</v>
      </c>
      <c r="K31" s="58"/>
    </row>
    <row r="32" spans="6:11" x14ac:dyDescent="0.25">
      <c r="F32" s="61">
        <f>F31+((F33-F31)/2)</f>
        <v>1.0511999999999999</v>
      </c>
      <c r="G32" s="70">
        <f>G31+(G33-G31)*((F32-F31)/(F33-F31))</f>
        <v>6.25</v>
      </c>
      <c r="H32" s="65">
        <f>H31+(H33-H31)*((F32-F31)/(F33-F31))</f>
        <v>65.715000000000003</v>
      </c>
      <c r="I32" s="58">
        <f t="shared" si="0"/>
        <v>6.25</v>
      </c>
      <c r="J32" s="55">
        <f t="shared" si="1"/>
        <v>1.0511999999999999</v>
      </c>
      <c r="K32" s="58"/>
    </row>
    <row r="33" spans="6:11" x14ac:dyDescent="0.25">
      <c r="F33" s="61">
        <v>1.0532999999999999</v>
      </c>
      <c r="G33" s="71">
        <v>6.5</v>
      </c>
      <c r="H33" s="66">
        <v>68.48</v>
      </c>
      <c r="I33" s="58">
        <f t="shared" si="0"/>
        <v>6.5</v>
      </c>
      <c r="J33" s="55">
        <f t="shared" si="1"/>
        <v>1.0532999999999999</v>
      </c>
      <c r="K33" s="58"/>
    </row>
    <row r="34" spans="6:11" x14ac:dyDescent="0.25">
      <c r="F34" s="61">
        <f>F33+((F35-F33)/2)</f>
        <v>1.05545</v>
      </c>
      <c r="G34" s="70">
        <f>G33+(G35-G33)*((F34-F33)/(F35-F33))</f>
        <v>6.75</v>
      </c>
      <c r="H34" s="65">
        <f>H33+(H35-H33)*((F34-F33)/(F35-F33))</f>
        <v>71.254999999999995</v>
      </c>
      <c r="I34" s="58">
        <f t="shared" si="0"/>
        <v>6.75</v>
      </c>
      <c r="J34" s="55">
        <f t="shared" si="1"/>
        <v>1.05545</v>
      </c>
      <c r="K34" s="58"/>
    </row>
    <row r="35" spans="6:11" x14ac:dyDescent="0.25">
      <c r="F35" s="61">
        <v>1.0576000000000001</v>
      </c>
      <c r="G35" s="71">
        <v>7</v>
      </c>
      <c r="H35" s="66">
        <v>74.03</v>
      </c>
      <c r="I35" s="58">
        <f t="shared" si="0"/>
        <v>7</v>
      </c>
      <c r="J35" s="55">
        <f t="shared" si="1"/>
        <v>1.0576000000000001</v>
      </c>
      <c r="K35" s="58"/>
    </row>
    <row r="36" spans="6:11" x14ac:dyDescent="0.25">
      <c r="F36" s="61">
        <f>F35+((F37-F35)/2)</f>
        <v>1.0597000000000001</v>
      </c>
      <c r="G36" s="70">
        <f>G35+(G37-G35)*((F36-F35)/(F37-F35))</f>
        <v>7.25</v>
      </c>
      <c r="H36" s="65">
        <f>H35+(H37-H35)*((F36-F35)/(F37-F35))</f>
        <v>76.835000000000008</v>
      </c>
      <c r="I36" s="58">
        <f t="shared" si="0"/>
        <v>7.25</v>
      </c>
      <c r="J36" s="55">
        <f t="shared" si="1"/>
        <v>1.0597000000000001</v>
      </c>
      <c r="K36" s="58"/>
    </row>
    <row r="37" spans="6:11" x14ac:dyDescent="0.25">
      <c r="F37" s="61">
        <v>1.0618000000000001</v>
      </c>
      <c r="G37" s="71">
        <v>7.5</v>
      </c>
      <c r="H37" s="66">
        <v>79.64</v>
      </c>
      <c r="I37" s="58">
        <f t="shared" si="0"/>
        <v>7.5</v>
      </c>
      <c r="J37" s="55">
        <f t="shared" si="1"/>
        <v>1.0618000000000001</v>
      </c>
      <c r="K37" s="58"/>
    </row>
    <row r="38" spans="6:11" x14ac:dyDescent="0.25">
      <c r="F38" s="61">
        <f>F37+((F39-F37)/2)</f>
        <v>1.0639500000000002</v>
      </c>
      <c r="G38" s="70">
        <f>G37+(G39-G37)*((F38-F37)/(F39-F37))</f>
        <v>7.7500000000000133</v>
      </c>
      <c r="H38" s="65">
        <f>H37+(H39-H37)*((F38-F37)/(F39-F37))</f>
        <v>82.465000000000146</v>
      </c>
      <c r="I38" s="58">
        <f t="shared" si="0"/>
        <v>7.7500000000000133</v>
      </c>
      <c r="J38" s="55">
        <f t="shared" si="1"/>
        <v>1.0639500000000002</v>
      </c>
      <c r="K38" s="58"/>
    </row>
    <row r="39" spans="6:11" x14ac:dyDescent="0.25">
      <c r="F39" s="61">
        <v>1.0661</v>
      </c>
      <c r="G39" s="71">
        <v>8</v>
      </c>
      <c r="H39" s="66">
        <v>85.29</v>
      </c>
      <c r="I39" s="58">
        <f t="shared" si="0"/>
        <v>8</v>
      </c>
      <c r="J39" s="55">
        <f t="shared" si="1"/>
        <v>1.0661</v>
      </c>
      <c r="K39" s="58"/>
    </row>
    <row r="40" spans="6:11" x14ac:dyDescent="0.25">
      <c r="F40" s="61">
        <f>F39+((F41-F39)/2)</f>
        <v>1.0682499999999999</v>
      </c>
      <c r="G40" s="70">
        <f>G39+(G41-G39)*((F40-F39)/(F41-F39))</f>
        <v>8.2499999999999876</v>
      </c>
      <c r="H40" s="65">
        <f>H39+(H41-H39)*((F40-F39)/(F41-F39))</f>
        <v>88.134999999999863</v>
      </c>
      <c r="I40" s="58">
        <f t="shared" si="0"/>
        <v>8.2499999999999876</v>
      </c>
      <c r="J40" s="55">
        <f t="shared" si="1"/>
        <v>1.0682499999999999</v>
      </c>
      <c r="K40" s="58"/>
    </row>
    <row r="41" spans="6:11" x14ac:dyDescent="0.25">
      <c r="F41" s="61">
        <v>1.0704</v>
      </c>
      <c r="G41" s="71">
        <v>8.5</v>
      </c>
      <c r="H41" s="66">
        <v>90.98</v>
      </c>
      <c r="I41" s="58">
        <f t="shared" si="0"/>
        <v>8.5</v>
      </c>
      <c r="J41" s="55">
        <f t="shared" si="1"/>
        <v>1.0704</v>
      </c>
      <c r="K41" s="58"/>
    </row>
    <row r="42" spans="6:11" x14ac:dyDescent="0.25">
      <c r="F42" s="61">
        <f>F41+((F43-F41)/2)</f>
        <v>1.0725500000000001</v>
      </c>
      <c r="G42" s="70">
        <f>G41+(G43-G41)*((F42-F41)/(F43-F41))</f>
        <v>8.7500000000000124</v>
      </c>
      <c r="H42" s="65">
        <f>H41+(H43-H41)*((F42-F41)/(F43-F41))</f>
        <v>93.850000000000151</v>
      </c>
      <c r="I42" s="58">
        <f t="shared" si="0"/>
        <v>8.7500000000000124</v>
      </c>
      <c r="J42" s="55">
        <f t="shared" si="1"/>
        <v>1.0725500000000001</v>
      </c>
      <c r="K42" s="58"/>
    </row>
    <row r="43" spans="6:11" x14ac:dyDescent="0.25">
      <c r="F43" s="61">
        <v>1.0747</v>
      </c>
      <c r="G43" s="71">
        <v>9</v>
      </c>
      <c r="H43" s="66">
        <v>96.72</v>
      </c>
      <c r="I43" s="58">
        <f t="shared" si="0"/>
        <v>9</v>
      </c>
      <c r="J43" s="55">
        <f t="shared" si="1"/>
        <v>1.0747</v>
      </c>
      <c r="K43" s="58"/>
    </row>
    <row r="44" spans="6:11" x14ac:dyDescent="0.25">
      <c r="F44" s="61">
        <f>F43+((F45-F43)/2)</f>
        <v>1.0769</v>
      </c>
      <c r="G44" s="70">
        <f>G43+(G45-G43)*((F44-F43)/(F45-F43))</f>
        <v>9.25</v>
      </c>
      <c r="H44" s="65">
        <f>H43+(H45-H43)*((F44-F43)/(F45-F43))</f>
        <v>99.61</v>
      </c>
      <c r="I44" s="58">
        <f t="shared" si="0"/>
        <v>9.25</v>
      </c>
      <c r="J44" s="55">
        <f t="shared" si="1"/>
        <v>1.0769</v>
      </c>
      <c r="K44" s="58"/>
    </row>
    <row r="45" spans="6:11" x14ac:dyDescent="0.25">
      <c r="F45" s="61">
        <v>1.0790999999999999</v>
      </c>
      <c r="G45" s="71">
        <v>9.5</v>
      </c>
      <c r="H45" s="67">
        <v>102.5</v>
      </c>
      <c r="I45" s="58">
        <f t="shared" si="0"/>
        <v>9.5</v>
      </c>
      <c r="J45" s="55">
        <f t="shared" si="1"/>
        <v>1.0790999999999999</v>
      </c>
      <c r="K45" s="56"/>
    </row>
    <row r="46" spans="6:11" x14ac:dyDescent="0.25">
      <c r="F46" s="61">
        <f>F45+((F47-F45)/2)</f>
        <v>1.0812499999999998</v>
      </c>
      <c r="G46" s="70">
        <f>G45+(G47-G45)*((F46-F45)/(F47-F45))</f>
        <v>9.7499999999999876</v>
      </c>
      <c r="H46" s="65">
        <f>H45+(H47-H45)*((F46-F45)/(F47-F45))</f>
        <v>105.39999999999985</v>
      </c>
      <c r="I46" s="58">
        <f t="shared" si="0"/>
        <v>9.7499999999999876</v>
      </c>
      <c r="J46" s="55">
        <f t="shared" si="1"/>
        <v>1.0812499999999998</v>
      </c>
      <c r="K46" s="56"/>
    </row>
    <row r="47" spans="6:11" x14ac:dyDescent="0.25">
      <c r="F47" s="61">
        <v>1.0833999999999999</v>
      </c>
      <c r="G47" s="71">
        <v>10</v>
      </c>
      <c r="H47" s="67">
        <v>108.3</v>
      </c>
      <c r="I47" s="58">
        <f t="shared" si="0"/>
        <v>10</v>
      </c>
      <c r="J47" s="55">
        <f t="shared" si="1"/>
        <v>1.0833999999999999</v>
      </c>
      <c r="K47" s="56"/>
    </row>
    <row r="48" spans="6:11" x14ac:dyDescent="0.25">
      <c r="F48" s="61">
        <f>F47+((F49-F47)/2)</f>
        <v>1.0855999999999999</v>
      </c>
      <c r="G48" s="70">
        <f>G47+(G49-G47)*((F48-F47)/(F49-F47))</f>
        <v>10.249999999999988</v>
      </c>
      <c r="H48" s="65">
        <f>H47+(H49-H47)*((F48-F47)/(F49-F47))</f>
        <v>111.24999999999986</v>
      </c>
      <c r="I48" s="58">
        <f t="shared" si="0"/>
        <v>10.249999999999988</v>
      </c>
      <c r="J48" s="55">
        <f t="shared" si="1"/>
        <v>1.0855999999999999</v>
      </c>
      <c r="K48" s="56"/>
    </row>
    <row r="49" spans="6:11" x14ac:dyDescent="0.25">
      <c r="F49" s="61">
        <v>1.0878000000000001</v>
      </c>
      <c r="G49" s="71">
        <v>10.5</v>
      </c>
      <c r="H49" s="67">
        <v>114.2</v>
      </c>
      <c r="I49" s="58">
        <f t="shared" si="0"/>
        <v>10.5</v>
      </c>
      <c r="J49" s="55">
        <f t="shared" si="1"/>
        <v>1.0878000000000001</v>
      </c>
      <c r="K49" s="56"/>
    </row>
    <row r="50" spans="6:11" x14ac:dyDescent="0.25">
      <c r="F50" s="61">
        <f>F49+((F51-F49)/2)</f>
        <v>1.0900000000000001</v>
      </c>
      <c r="G50" s="70">
        <f>G49+(G51-G49)*((F50-F49)/(F51-F49))</f>
        <v>10.75</v>
      </c>
      <c r="H50" s="65">
        <f>H49+(H51-H49)*((F50-F49)/(F51-F49))</f>
        <v>117.15</v>
      </c>
      <c r="I50" s="58">
        <f t="shared" si="0"/>
        <v>10.75</v>
      </c>
      <c r="J50" s="55">
        <f t="shared" si="1"/>
        <v>1.0900000000000001</v>
      </c>
      <c r="K50" s="56"/>
    </row>
    <row r="51" spans="6:11" x14ac:dyDescent="0.25">
      <c r="F51" s="61">
        <v>1.0922000000000001</v>
      </c>
      <c r="G51" s="71">
        <v>11</v>
      </c>
      <c r="H51" s="67">
        <v>120.1</v>
      </c>
      <c r="I51" s="58">
        <f t="shared" si="0"/>
        <v>11</v>
      </c>
      <c r="J51" s="55">
        <f t="shared" si="1"/>
        <v>1.0922000000000001</v>
      </c>
      <c r="K51" s="56"/>
    </row>
    <row r="52" spans="6:11" x14ac:dyDescent="0.25">
      <c r="F52" s="61">
        <f>F51+((F53-F51)/2)</f>
        <v>1.0944</v>
      </c>
      <c r="G52" s="70">
        <f>G51+(G53-G51)*((F52-F51)/(F53-F51))</f>
        <v>11.25</v>
      </c>
      <c r="H52" s="65">
        <f>H51+(H53-H51)*((F52-F51)/(F53-F51))</f>
        <v>123.1</v>
      </c>
      <c r="I52" s="58">
        <f t="shared" si="0"/>
        <v>11.25</v>
      </c>
      <c r="J52" s="55">
        <f t="shared" si="1"/>
        <v>1.0944</v>
      </c>
      <c r="K52" s="56"/>
    </row>
    <row r="53" spans="6:11" x14ac:dyDescent="0.25">
      <c r="F53" s="61">
        <v>1.0966</v>
      </c>
      <c r="G53" s="71">
        <v>11.5</v>
      </c>
      <c r="H53" s="67">
        <v>126.1</v>
      </c>
      <c r="I53" s="58">
        <f t="shared" si="0"/>
        <v>11.5</v>
      </c>
      <c r="J53" s="55">
        <f t="shared" si="1"/>
        <v>1.0966</v>
      </c>
      <c r="K53" s="56"/>
    </row>
    <row r="54" spans="6:11" x14ac:dyDescent="0.25">
      <c r="F54" s="61">
        <f>F53+((F55-F53)/2)</f>
        <v>1.0988500000000001</v>
      </c>
      <c r="G54" s="70">
        <f>G53+(G55-G53)*((F54-F53)/(F55-F53))</f>
        <v>11.750000000000012</v>
      </c>
      <c r="H54" s="65">
        <f>H53+(H55-H53)*((F54-F53)/(F55-F53))</f>
        <v>129.10000000000014</v>
      </c>
      <c r="I54" s="58">
        <f t="shared" si="0"/>
        <v>11.750000000000012</v>
      </c>
      <c r="J54" s="55">
        <f t="shared" si="1"/>
        <v>1.0988500000000001</v>
      </c>
      <c r="K54" s="56"/>
    </row>
    <row r="55" spans="6:11" x14ac:dyDescent="0.25">
      <c r="F55" s="61">
        <v>1.1011</v>
      </c>
      <c r="G55" s="71">
        <v>12</v>
      </c>
      <c r="H55" s="67">
        <v>132.1</v>
      </c>
      <c r="I55" s="58">
        <f t="shared" si="0"/>
        <v>12</v>
      </c>
      <c r="J55" s="55">
        <f t="shared" si="1"/>
        <v>1.1011</v>
      </c>
      <c r="K55" s="56"/>
    </row>
    <row r="56" spans="6:11" x14ac:dyDescent="0.25">
      <c r="F56" s="61">
        <f>F55+((F57-F55)/2)</f>
        <v>1.1032999999999999</v>
      </c>
      <c r="G56" s="70">
        <f>G55+(G57-G55)*((F56-F55)/(F57-F55))</f>
        <v>12.25</v>
      </c>
      <c r="H56" s="65">
        <f>H55+(H57-H55)*((F56-F55)/(F57-F55))</f>
        <v>135.14999999999998</v>
      </c>
      <c r="I56" s="58">
        <f t="shared" si="0"/>
        <v>12.25</v>
      </c>
      <c r="J56" s="55">
        <f t="shared" si="1"/>
        <v>1.1032999999999999</v>
      </c>
      <c r="K56" s="56"/>
    </row>
    <row r="57" spans="6:11" x14ac:dyDescent="0.25">
      <c r="F57" s="61">
        <v>1.1054999999999999</v>
      </c>
      <c r="G57" s="71">
        <v>12.5</v>
      </c>
      <c r="H57" s="67">
        <v>138.19999999999999</v>
      </c>
      <c r="I57" s="58">
        <f t="shared" si="0"/>
        <v>12.5</v>
      </c>
      <c r="J57" s="55">
        <f t="shared" si="1"/>
        <v>1.1054999999999999</v>
      </c>
      <c r="K57" s="56"/>
    </row>
    <row r="58" spans="6:11" x14ac:dyDescent="0.25">
      <c r="F58" s="61">
        <f>F57+((F59-F57)/2)</f>
        <v>1.10775</v>
      </c>
      <c r="G58" s="70">
        <f>G57+(G59-G57)*((F58-F57)/(F59-F57))</f>
        <v>12.75</v>
      </c>
      <c r="H58" s="65">
        <f>H57+(H59-H57)*((F58-F57)/(F59-F57))</f>
        <v>141.25</v>
      </c>
      <c r="I58" s="58">
        <f t="shared" si="0"/>
        <v>12.75</v>
      </c>
      <c r="J58" s="55">
        <f t="shared" si="1"/>
        <v>1.10775</v>
      </c>
      <c r="K58" s="56"/>
    </row>
    <row r="59" spans="6:11" x14ac:dyDescent="0.25">
      <c r="F59" s="61">
        <v>1.1100000000000001</v>
      </c>
      <c r="G59" s="71">
        <v>13</v>
      </c>
      <c r="H59" s="67">
        <v>144.30000000000001</v>
      </c>
      <c r="I59" s="58">
        <f t="shared" si="0"/>
        <v>13</v>
      </c>
      <c r="J59" s="55">
        <f t="shared" si="1"/>
        <v>1.1100000000000001</v>
      </c>
      <c r="K59" s="56"/>
    </row>
    <row r="60" spans="6:11" x14ac:dyDescent="0.25">
      <c r="F60" s="61">
        <f>F59+((F61-F59)/2)</f>
        <v>1.11225</v>
      </c>
      <c r="G60" s="70">
        <f>G59+(G61-G59)*((F60-F59)/(F61-F59))</f>
        <v>13.249999999999988</v>
      </c>
      <c r="H60" s="65">
        <f>H59+(H61-H59)*((F60-F59)/(F61-F59))</f>
        <v>147.39999999999986</v>
      </c>
      <c r="I60" s="58">
        <f t="shared" si="0"/>
        <v>13.249999999999988</v>
      </c>
      <c r="J60" s="55">
        <f t="shared" si="1"/>
        <v>1.11225</v>
      </c>
      <c r="K60" s="56"/>
    </row>
    <row r="61" spans="6:11" x14ac:dyDescent="0.25">
      <c r="F61" s="61">
        <v>1.1145</v>
      </c>
      <c r="G61" s="71">
        <v>13.5</v>
      </c>
      <c r="H61" s="67">
        <v>150.5</v>
      </c>
      <c r="I61" s="58">
        <f t="shared" si="0"/>
        <v>13.5</v>
      </c>
      <c r="J61" s="55">
        <f t="shared" si="1"/>
        <v>1.1145</v>
      </c>
      <c r="K61" s="56"/>
    </row>
    <row r="62" spans="6:11" x14ac:dyDescent="0.25">
      <c r="F62" s="61">
        <f>F61+((F63-F61)/2)</f>
        <v>1.1167500000000001</v>
      </c>
      <c r="G62" s="70">
        <f>G61+(G63-G61)*((F62-F61)/(F63-F61))</f>
        <v>13.750000000000012</v>
      </c>
      <c r="H62" s="65">
        <f>H61+(H63-H61)*((F62-F61)/(F63-F61))</f>
        <v>153.60000000000014</v>
      </c>
      <c r="I62" s="58">
        <f t="shared" si="0"/>
        <v>13.750000000000012</v>
      </c>
      <c r="J62" s="55">
        <f t="shared" si="1"/>
        <v>1.1167500000000001</v>
      </c>
      <c r="K62" s="56"/>
    </row>
    <row r="63" spans="6:11" x14ac:dyDescent="0.25">
      <c r="F63" s="61">
        <v>1.119</v>
      </c>
      <c r="G63" s="71">
        <v>14</v>
      </c>
      <c r="H63" s="67">
        <v>156.69999999999999</v>
      </c>
      <c r="I63" s="58">
        <f t="shared" si="0"/>
        <v>14</v>
      </c>
      <c r="J63" s="55">
        <f t="shared" si="1"/>
        <v>1.119</v>
      </c>
      <c r="K63" s="56"/>
    </row>
    <row r="64" spans="6:11" x14ac:dyDescent="0.25">
      <c r="F64" s="61">
        <f>F63+((F65-F63)/2)</f>
        <v>1.1213</v>
      </c>
      <c r="G64" s="70">
        <f>G63+(G65-G63)*((F64-F63)/(F65-F63))</f>
        <v>14.25</v>
      </c>
      <c r="H64" s="65">
        <f>H63+(H65-H63)*((F64-F63)/(F65-F63))</f>
        <v>159.80000000000001</v>
      </c>
      <c r="I64" s="58">
        <f t="shared" si="0"/>
        <v>14.25</v>
      </c>
      <c r="J64" s="55">
        <f t="shared" si="1"/>
        <v>1.1213</v>
      </c>
      <c r="K64" s="56"/>
    </row>
    <row r="65" spans="6:11" x14ac:dyDescent="0.25">
      <c r="F65" s="61">
        <v>1.1235999999999999</v>
      </c>
      <c r="G65" s="71">
        <v>14.5</v>
      </c>
      <c r="H65" s="67">
        <v>162.9</v>
      </c>
      <c r="I65" s="58">
        <f t="shared" si="0"/>
        <v>14.5</v>
      </c>
      <c r="J65" s="55">
        <f t="shared" si="1"/>
        <v>1.1235999999999999</v>
      </c>
      <c r="K65" s="56"/>
    </row>
    <row r="66" spans="6:11" x14ac:dyDescent="0.25">
      <c r="F66" s="61">
        <f>F65+((F67-F65)/2)</f>
        <v>1.12585</v>
      </c>
      <c r="G66" s="70">
        <f>G65+(G67-G65)*((F66-F65)/(F67-F65))</f>
        <v>14.75</v>
      </c>
      <c r="H66" s="65">
        <f>H65+(H67-H65)*((F66-F65)/(F67-F65))</f>
        <v>166.05</v>
      </c>
      <c r="I66" s="58">
        <f t="shared" si="0"/>
        <v>14.75</v>
      </c>
      <c r="J66" s="55">
        <f t="shared" si="1"/>
        <v>1.12585</v>
      </c>
      <c r="K66" s="56"/>
    </row>
    <row r="67" spans="6:11" x14ac:dyDescent="0.25">
      <c r="F67" s="61">
        <v>1.1281000000000001</v>
      </c>
      <c r="G67" s="71">
        <v>15</v>
      </c>
      <c r="H67" s="67">
        <v>169.2</v>
      </c>
      <c r="I67" s="58">
        <f t="shared" si="0"/>
        <v>15</v>
      </c>
      <c r="J67" s="55">
        <f t="shared" si="1"/>
        <v>1.1281000000000001</v>
      </c>
      <c r="K67" s="56"/>
    </row>
    <row r="68" spans="6:11" x14ac:dyDescent="0.25">
      <c r="F68" s="61">
        <f>F67+((F69-F67)/2)</f>
        <v>1.1304000000000001</v>
      </c>
      <c r="G68" s="70">
        <f>G67+(G69-G67)*((F68-F67)/(F69-F67))</f>
        <v>15.25</v>
      </c>
      <c r="H68" s="65">
        <f>H67+(H69-H67)*((F68-F67)/(F69-F67))</f>
        <v>172.39999999999998</v>
      </c>
      <c r="I68" s="58">
        <f t="shared" si="0"/>
        <v>15.25</v>
      </c>
      <c r="J68" s="55">
        <f t="shared" si="1"/>
        <v>1.1304000000000001</v>
      </c>
      <c r="K68" s="56"/>
    </row>
    <row r="69" spans="6:11" x14ac:dyDescent="0.25">
      <c r="F69" s="61">
        <v>1.1327</v>
      </c>
      <c r="G69" s="71">
        <v>15.5</v>
      </c>
      <c r="H69" s="67">
        <v>175.6</v>
      </c>
      <c r="I69" s="58">
        <f t="shared" si="0"/>
        <v>15.5</v>
      </c>
      <c r="J69" s="55">
        <f t="shared" si="1"/>
        <v>1.1327</v>
      </c>
      <c r="K69" s="56"/>
    </row>
    <row r="70" spans="6:11" x14ac:dyDescent="0.25">
      <c r="F70" s="61">
        <f>F69+((F71-F69)/2)</f>
        <v>1.135</v>
      </c>
      <c r="G70" s="70">
        <f>G69+(G71-G69)*((F70-F69)/(F71-F69))</f>
        <v>15.75</v>
      </c>
      <c r="H70" s="65">
        <f>H69+(H71-H69)*((F70-F69)/(F71-F69))</f>
        <v>178.8</v>
      </c>
      <c r="I70" s="58">
        <f t="shared" si="0"/>
        <v>15.75</v>
      </c>
      <c r="J70" s="55">
        <f t="shared" si="1"/>
        <v>1.135</v>
      </c>
      <c r="K70" s="56"/>
    </row>
    <row r="71" spans="6:11" x14ac:dyDescent="0.25">
      <c r="F71" s="61">
        <v>1.1373</v>
      </c>
      <c r="G71" s="71">
        <v>16</v>
      </c>
      <c r="H71" s="67">
        <v>182</v>
      </c>
      <c r="I71" s="58">
        <f t="shared" si="0"/>
        <v>16</v>
      </c>
      <c r="J71" s="55">
        <f t="shared" si="1"/>
        <v>1.1373</v>
      </c>
      <c r="K71" s="56"/>
    </row>
    <row r="72" spans="6:11" x14ac:dyDescent="0.25">
      <c r="F72" s="61">
        <f>F71+((F73-F71)/2)</f>
        <v>1.1395999999999999</v>
      </c>
      <c r="G72" s="70">
        <f>G71+(G73-G71)*((F72-F71)/(F73-F71))</f>
        <v>16.25</v>
      </c>
      <c r="H72" s="65">
        <f>H71+(H73-H71)*((F72-F71)/(F73-F71))</f>
        <v>185.2</v>
      </c>
      <c r="I72" s="58">
        <f t="shared" ref="I72:I135" si="2">G72</f>
        <v>16.25</v>
      </c>
      <c r="J72" s="55">
        <f t="shared" ref="J72:J135" si="3">F72</f>
        <v>1.1395999999999999</v>
      </c>
      <c r="K72" s="56"/>
    </row>
    <row r="73" spans="6:11" x14ac:dyDescent="0.25">
      <c r="F73" s="61">
        <v>1.1418999999999999</v>
      </c>
      <c r="G73" s="71">
        <v>16.5</v>
      </c>
      <c r="H73" s="67">
        <v>188.4</v>
      </c>
      <c r="I73" s="58">
        <f t="shared" si="2"/>
        <v>16.5</v>
      </c>
      <c r="J73" s="55">
        <f t="shared" si="3"/>
        <v>1.1418999999999999</v>
      </c>
      <c r="K73" s="56"/>
    </row>
    <row r="74" spans="6:11" x14ac:dyDescent="0.25">
      <c r="F74" s="61">
        <f>F73+((F75-F73)/2)</f>
        <v>1.14425</v>
      </c>
      <c r="G74" s="70">
        <f>G73+(G75-G73)*((F74-F73)/(F75-F73))</f>
        <v>16.75</v>
      </c>
      <c r="H74" s="65">
        <f>H73+(H75-H73)*((F74-F73)/(F75-F73))</f>
        <v>191.65</v>
      </c>
      <c r="I74" s="58">
        <f t="shared" si="2"/>
        <v>16.75</v>
      </c>
      <c r="J74" s="55">
        <f t="shared" si="3"/>
        <v>1.14425</v>
      </c>
      <c r="K74" s="56"/>
    </row>
    <row r="75" spans="6:11" x14ac:dyDescent="0.25">
      <c r="F75" s="61">
        <v>1.1466000000000001</v>
      </c>
      <c r="G75" s="71">
        <v>17</v>
      </c>
      <c r="H75" s="67">
        <v>194.9</v>
      </c>
      <c r="I75" s="58">
        <f t="shared" si="2"/>
        <v>17</v>
      </c>
      <c r="J75" s="55">
        <f t="shared" si="3"/>
        <v>1.1466000000000001</v>
      </c>
      <c r="K75" s="56"/>
    </row>
    <row r="76" spans="6:11" x14ac:dyDescent="0.25">
      <c r="F76" s="61">
        <f>F75+((F77-F75)/2)</f>
        <v>1.1489</v>
      </c>
      <c r="G76" s="70">
        <f>G75+(G77-G75)*((F76-F75)/(F77-F75))</f>
        <v>17.25</v>
      </c>
      <c r="H76" s="65">
        <f>H75+(H77-H75)*((F76-F75)/(F77-F75))</f>
        <v>198.2</v>
      </c>
      <c r="I76" s="58">
        <f t="shared" si="2"/>
        <v>17.25</v>
      </c>
      <c r="J76" s="55">
        <f t="shared" si="3"/>
        <v>1.1489</v>
      </c>
      <c r="K76" s="56"/>
    </row>
    <row r="77" spans="6:11" x14ac:dyDescent="0.25">
      <c r="F77" s="62">
        <v>1.1512</v>
      </c>
      <c r="G77" s="71">
        <v>17.5</v>
      </c>
      <c r="H77" s="68">
        <v>201.5</v>
      </c>
      <c r="I77" s="58">
        <f t="shared" si="2"/>
        <v>17.5</v>
      </c>
      <c r="J77" s="55">
        <f t="shared" si="3"/>
        <v>1.1512</v>
      </c>
    </row>
    <row r="78" spans="6:11" x14ac:dyDescent="0.25">
      <c r="F78" s="61">
        <f>F77+((F79-F77)/2)</f>
        <v>1.1535500000000001</v>
      </c>
      <c r="G78" s="70">
        <f>G77+(G79-G77)*((F78-F77)/(F79-F77))</f>
        <v>17.750000000000011</v>
      </c>
      <c r="H78" s="65">
        <f>H77+(H79-H77)*((F78-F77)/(F79-F77))</f>
        <v>204.80000000000015</v>
      </c>
      <c r="I78" s="58">
        <f t="shared" si="2"/>
        <v>17.750000000000011</v>
      </c>
      <c r="J78" s="55">
        <f t="shared" si="3"/>
        <v>1.1535500000000001</v>
      </c>
    </row>
    <row r="79" spans="6:11" x14ac:dyDescent="0.25">
      <c r="F79" s="62">
        <v>1.1558999999999999</v>
      </c>
      <c r="G79" s="71">
        <v>18</v>
      </c>
      <c r="H79" s="68">
        <v>208.1</v>
      </c>
      <c r="I79" s="58">
        <f t="shared" si="2"/>
        <v>18</v>
      </c>
      <c r="J79" s="55">
        <f t="shared" si="3"/>
        <v>1.1558999999999999</v>
      </c>
    </row>
    <row r="80" spans="6:11" x14ac:dyDescent="0.25">
      <c r="F80" s="61">
        <f>F79+((F81-F79)/2)</f>
        <v>1.1583999999999999</v>
      </c>
      <c r="G80" s="70">
        <f>G79+(G81-G79)*((F80-F79)/(F81-F79))</f>
        <v>18.249999999999989</v>
      </c>
      <c r="H80" s="65">
        <f>H79+(H81-H79)*((F80-F79)/(F81-F79))</f>
        <v>211.39999999999984</v>
      </c>
      <c r="I80" s="58">
        <f t="shared" si="2"/>
        <v>18.249999999999989</v>
      </c>
      <c r="J80" s="55">
        <f t="shared" si="3"/>
        <v>1.1583999999999999</v>
      </c>
    </row>
    <row r="81" spans="6:10" x14ac:dyDescent="0.25">
      <c r="F81" s="62">
        <v>1.1609</v>
      </c>
      <c r="G81" s="71">
        <v>18.5</v>
      </c>
      <c r="H81" s="68">
        <v>214.7</v>
      </c>
      <c r="I81" s="58">
        <f t="shared" si="2"/>
        <v>18.5</v>
      </c>
      <c r="J81" s="55">
        <f t="shared" si="3"/>
        <v>1.1609</v>
      </c>
    </row>
    <row r="82" spans="6:10" x14ac:dyDescent="0.25">
      <c r="F82" s="61">
        <f>F81+((F83-F81)/2)</f>
        <v>1.1636</v>
      </c>
      <c r="G82" s="70">
        <f>G81+(G83-G81)*((F82-F81)/(F83-F81))</f>
        <v>18.75</v>
      </c>
      <c r="H82" s="65">
        <f>H81+(H83-H81)*((F82-F81)/(F83-F81))</f>
        <v>218.05</v>
      </c>
      <c r="I82" s="58">
        <f t="shared" si="2"/>
        <v>18.75</v>
      </c>
      <c r="J82" s="55">
        <f t="shared" si="3"/>
        <v>1.1636</v>
      </c>
    </row>
    <row r="83" spans="6:10" x14ac:dyDescent="0.25">
      <c r="F83" s="62">
        <v>1.1662999999999999</v>
      </c>
      <c r="G83" s="71">
        <v>19</v>
      </c>
      <c r="H83" s="68">
        <v>221.4</v>
      </c>
      <c r="I83" s="58">
        <f t="shared" si="2"/>
        <v>19</v>
      </c>
      <c r="J83" s="55">
        <f t="shared" si="3"/>
        <v>1.1662999999999999</v>
      </c>
    </row>
    <row r="84" spans="6:10" x14ac:dyDescent="0.25">
      <c r="F84" s="61">
        <f>F83+((F85-F83)/2)</f>
        <v>1.1681999999999999</v>
      </c>
      <c r="G84" s="70">
        <f>G83+(G85-G83)*((F84-F83)/(F85-F83))</f>
        <v>19.25</v>
      </c>
      <c r="H84" s="65">
        <f>H83+(H85-H83)*((F84-F83)/(F85-F83))</f>
        <v>224.8</v>
      </c>
      <c r="I84" s="58">
        <f t="shared" si="2"/>
        <v>19.25</v>
      </c>
      <c r="J84" s="55">
        <f t="shared" si="3"/>
        <v>1.1681999999999999</v>
      </c>
    </row>
    <row r="85" spans="6:10" x14ac:dyDescent="0.25">
      <c r="F85" s="62">
        <v>1.1700999999999999</v>
      </c>
      <c r="G85" s="71">
        <v>19.5</v>
      </c>
      <c r="H85" s="68">
        <v>228.2</v>
      </c>
      <c r="I85" s="58">
        <f t="shared" si="2"/>
        <v>19.5</v>
      </c>
      <c r="J85" s="55">
        <f t="shared" si="3"/>
        <v>1.1700999999999999</v>
      </c>
    </row>
    <row r="86" spans="6:10" x14ac:dyDescent="0.25">
      <c r="F86" s="61">
        <f>F85+((F87-F85)/2)</f>
        <v>1.17245</v>
      </c>
      <c r="G86" s="70">
        <f>G85+(G87-G85)*((F86-F85)/(F87-F85))</f>
        <v>19.75</v>
      </c>
      <c r="H86" s="65">
        <f>H85+(H87-H85)*((F86-F85)/(F87-F85))</f>
        <v>231.6</v>
      </c>
      <c r="I86" s="58">
        <f t="shared" si="2"/>
        <v>19.75</v>
      </c>
      <c r="J86" s="55">
        <f t="shared" si="3"/>
        <v>1.17245</v>
      </c>
    </row>
    <row r="87" spans="6:10" x14ac:dyDescent="0.25">
      <c r="F87" s="62">
        <v>1.1748000000000001</v>
      </c>
      <c r="G87" s="71">
        <v>20</v>
      </c>
      <c r="H87" s="68">
        <v>235</v>
      </c>
      <c r="I87" s="58">
        <f t="shared" si="2"/>
        <v>20</v>
      </c>
      <c r="J87" s="55">
        <f t="shared" si="3"/>
        <v>1.1748000000000001</v>
      </c>
    </row>
    <row r="88" spans="6:10" x14ac:dyDescent="0.25">
      <c r="F88" s="61">
        <f>F87+((F89-F87)/2)</f>
        <v>1.1772</v>
      </c>
      <c r="G88" s="70">
        <f>G87+(G89-G87)*((F88-F87)/(F89-F87))</f>
        <v>20.25</v>
      </c>
      <c r="H88" s="65">
        <f>H87+(H89-H87)*((F88-F87)/(F89-F87))</f>
        <v>238.4</v>
      </c>
      <c r="I88" s="58">
        <f t="shared" si="2"/>
        <v>20.25</v>
      </c>
      <c r="J88" s="55">
        <f t="shared" si="3"/>
        <v>1.1772</v>
      </c>
    </row>
    <row r="89" spans="6:10" x14ac:dyDescent="0.25">
      <c r="F89" s="62">
        <v>1.1796</v>
      </c>
      <c r="G89" s="71">
        <v>20.5</v>
      </c>
      <c r="H89" s="68">
        <v>241.8</v>
      </c>
      <c r="I89" s="58">
        <f t="shared" si="2"/>
        <v>20.5</v>
      </c>
      <c r="J89" s="55">
        <f t="shared" si="3"/>
        <v>1.1796</v>
      </c>
    </row>
    <row r="90" spans="6:10" x14ac:dyDescent="0.25">
      <c r="F90" s="61">
        <f>F89+((F91-F89)/2)</f>
        <v>1.1819999999999999</v>
      </c>
      <c r="G90" s="70">
        <f>G89+(G91-G89)*((F90-F89)/(F91-F89))</f>
        <v>20.75</v>
      </c>
      <c r="H90" s="65">
        <f>H89+(H91-H89)*((F90-F89)/(F91-F89))</f>
        <v>245.25</v>
      </c>
      <c r="I90" s="58">
        <f t="shared" si="2"/>
        <v>20.75</v>
      </c>
      <c r="J90" s="55">
        <f t="shared" si="3"/>
        <v>1.1819999999999999</v>
      </c>
    </row>
    <row r="91" spans="6:10" x14ac:dyDescent="0.25">
      <c r="F91" s="62">
        <v>1.1843999999999999</v>
      </c>
      <c r="G91" s="71">
        <v>21</v>
      </c>
      <c r="H91" s="68">
        <v>248.7</v>
      </c>
      <c r="I91" s="58">
        <f t="shared" si="2"/>
        <v>21</v>
      </c>
      <c r="J91" s="55">
        <f t="shared" si="3"/>
        <v>1.1843999999999999</v>
      </c>
    </row>
    <row r="92" spans="6:10" x14ac:dyDescent="0.25">
      <c r="F92" s="61">
        <f>F91+((F93-F91)/2)</f>
        <v>1.1867999999999999</v>
      </c>
      <c r="G92" s="70">
        <f>G91+(G93-G91)*((F92-F91)/(F93-F91))</f>
        <v>21.249999999999989</v>
      </c>
      <c r="H92" s="65">
        <f>H91+(H93-H91)*((F92-F91)/(F93-F91))</f>
        <v>252.19999999999982</v>
      </c>
      <c r="I92" s="58">
        <f t="shared" si="2"/>
        <v>21.249999999999989</v>
      </c>
      <c r="J92" s="55">
        <f t="shared" si="3"/>
        <v>1.1867999999999999</v>
      </c>
    </row>
    <row r="93" spans="6:10" x14ac:dyDescent="0.25">
      <c r="F93" s="62">
        <v>1.1892</v>
      </c>
      <c r="G93" s="71">
        <v>21.5</v>
      </c>
      <c r="H93" s="68">
        <v>255.7</v>
      </c>
      <c r="I93" s="58">
        <f t="shared" si="2"/>
        <v>21.5</v>
      </c>
      <c r="J93" s="55">
        <f t="shared" si="3"/>
        <v>1.1892</v>
      </c>
    </row>
    <row r="94" spans="6:10" x14ac:dyDescent="0.25">
      <c r="F94" s="61">
        <f>F93+((F95-F93)/2)</f>
        <v>1.1916500000000001</v>
      </c>
      <c r="G94" s="70">
        <f>G93+(G95-G93)*((F94-F93)/(F95-F93))</f>
        <v>21.750000000000011</v>
      </c>
      <c r="H94" s="65">
        <f>H93+(H95-H93)*((F94-F93)/(F95-F93))</f>
        <v>259.20000000000016</v>
      </c>
      <c r="I94" s="58">
        <f t="shared" si="2"/>
        <v>21.750000000000011</v>
      </c>
      <c r="J94" s="55">
        <f t="shared" si="3"/>
        <v>1.1916500000000001</v>
      </c>
    </row>
    <row r="95" spans="6:10" x14ac:dyDescent="0.25">
      <c r="F95" s="62">
        <v>1.1940999999999999</v>
      </c>
      <c r="G95" s="71">
        <v>22</v>
      </c>
      <c r="H95" s="68">
        <v>262.7</v>
      </c>
      <c r="I95" s="58">
        <f t="shared" si="2"/>
        <v>22</v>
      </c>
      <c r="J95" s="55">
        <f t="shared" si="3"/>
        <v>1.1940999999999999</v>
      </c>
    </row>
    <row r="96" spans="6:10" x14ac:dyDescent="0.25">
      <c r="F96" s="61">
        <f>F95+((F97-F95)/2)</f>
        <v>1.1964999999999999</v>
      </c>
      <c r="G96" s="70">
        <f>G95+(G97-G95)*((F96-F95)/(F97-F95))</f>
        <v>22.249999999999989</v>
      </c>
      <c r="H96" s="65">
        <f>H95+(H97-H95)*((F96-F95)/(F97-F95))</f>
        <v>266.24999999999983</v>
      </c>
      <c r="I96" s="58">
        <f t="shared" si="2"/>
        <v>22.249999999999989</v>
      </c>
      <c r="J96" s="55">
        <f t="shared" si="3"/>
        <v>1.1964999999999999</v>
      </c>
    </row>
    <row r="97" spans="6:10" x14ac:dyDescent="0.25">
      <c r="F97" s="62">
        <v>1.1989000000000001</v>
      </c>
      <c r="G97" s="71">
        <v>22.5</v>
      </c>
      <c r="H97" s="68">
        <v>269.8</v>
      </c>
      <c r="I97" s="58">
        <f t="shared" si="2"/>
        <v>22.5</v>
      </c>
      <c r="J97" s="55">
        <f t="shared" si="3"/>
        <v>1.1989000000000001</v>
      </c>
    </row>
    <row r="98" spans="6:10" x14ac:dyDescent="0.25">
      <c r="F98" s="61">
        <f>F97+((F99-F97)/2)</f>
        <v>1.2013500000000001</v>
      </c>
      <c r="G98" s="70">
        <f>G97+(G99-G97)*((F98-F97)/(F99-F97))</f>
        <v>22.750000000000011</v>
      </c>
      <c r="H98" s="65">
        <f>H97+(H99-H97)*((F98-F97)/(F99-F97))</f>
        <v>273.35000000000014</v>
      </c>
      <c r="I98" s="58">
        <f t="shared" si="2"/>
        <v>22.750000000000011</v>
      </c>
      <c r="J98" s="55">
        <f t="shared" si="3"/>
        <v>1.2013500000000001</v>
      </c>
    </row>
    <row r="99" spans="6:10" x14ac:dyDescent="0.25">
      <c r="F99" s="62">
        <v>1.2038</v>
      </c>
      <c r="G99" s="71">
        <v>23</v>
      </c>
      <c r="H99" s="68">
        <v>276.89999999999998</v>
      </c>
      <c r="I99" s="58">
        <f t="shared" si="2"/>
        <v>23</v>
      </c>
      <c r="J99" s="55">
        <f t="shared" si="3"/>
        <v>1.2038</v>
      </c>
    </row>
    <row r="100" spans="6:10" x14ac:dyDescent="0.25">
      <c r="F100" s="61">
        <f>F99+((F101-F99)/2)</f>
        <v>1.20625</v>
      </c>
      <c r="G100" s="70">
        <f>G99+(G101-G99)*((F100-F99)/(F101-F99))</f>
        <v>23.25</v>
      </c>
      <c r="H100" s="65">
        <f>H99+(H101-H99)*((F100-F99)/(F101-F99))</f>
        <v>280.45</v>
      </c>
      <c r="I100" s="58">
        <f t="shared" si="2"/>
        <v>23.25</v>
      </c>
      <c r="J100" s="55">
        <f t="shared" si="3"/>
        <v>1.20625</v>
      </c>
    </row>
    <row r="101" spans="6:10" x14ac:dyDescent="0.25">
      <c r="F101" s="62">
        <v>1.2087000000000001</v>
      </c>
      <c r="G101" s="71">
        <v>23.5</v>
      </c>
      <c r="H101" s="68">
        <v>284</v>
      </c>
      <c r="I101" s="58">
        <f t="shared" si="2"/>
        <v>23.5</v>
      </c>
      <c r="J101" s="55">
        <f t="shared" si="3"/>
        <v>1.2087000000000001</v>
      </c>
    </row>
    <row r="102" spans="6:10" x14ac:dyDescent="0.25">
      <c r="F102" s="61">
        <f>F101+((F103-F101)/2)</f>
        <v>1.2111499999999999</v>
      </c>
      <c r="G102" s="70">
        <f>G101+(G103-G101)*((F102-F101)/(F103-F101))</f>
        <v>23.749999999999989</v>
      </c>
      <c r="H102" s="65">
        <f>H101+(H103-H101)*((F102-F101)/(F103-F101))</f>
        <v>287.64999999999986</v>
      </c>
      <c r="I102" s="58">
        <f t="shared" si="2"/>
        <v>23.749999999999989</v>
      </c>
      <c r="J102" s="55">
        <f t="shared" si="3"/>
        <v>1.2111499999999999</v>
      </c>
    </row>
    <row r="103" spans="6:10" x14ac:dyDescent="0.25">
      <c r="F103" s="62">
        <v>1.2136</v>
      </c>
      <c r="G103" s="71">
        <v>24</v>
      </c>
      <c r="H103" s="68">
        <v>291.3</v>
      </c>
      <c r="I103" s="58">
        <f t="shared" si="2"/>
        <v>24</v>
      </c>
      <c r="J103" s="55">
        <f t="shared" si="3"/>
        <v>1.2136</v>
      </c>
    </row>
    <row r="104" spans="6:10" x14ac:dyDescent="0.25">
      <c r="F104" s="61">
        <f>F103+((F105-F103)/2)</f>
        <v>1.2161</v>
      </c>
      <c r="G104" s="70">
        <f>G103+(G105-G103)*((F104-F103)/(F105-F103))</f>
        <v>24.25</v>
      </c>
      <c r="H104" s="65">
        <f>H103+(H105-H103)*((F104-F103)/(F105-F103))</f>
        <v>293.95000000000005</v>
      </c>
      <c r="I104" s="58">
        <f t="shared" si="2"/>
        <v>24.25</v>
      </c>
      <c r="J104" s="55">
        <f t="shared" si="3"/>
        <v>1.2161</v>
      </c>
    </row>
    <row r="105" spans="6:10" x14ac:dyDescent="0.25">
      <c r="F105" s="62">
        <v>1.2185999999999999</v>
      </c>
      <c r="G105" s="71">
        <v>24.5</v>
      </c>
      <c r="H105" s="68">
        <v>296.60000000000002</v>
      </c>
      <c r="I105" s="58">
        <f t="shared" si="2"/>
        <v>24.5</v>
      </c>
      <c r="J105" s="55">
        <f t="shared" si="3"/>
        <v>1.2185999999999999</v>
      </c>
    </row>
    <row r="106" spans="6:10" x14ac:dyDescent="0.25">
      <c r="F106" s="61">
        <f>F105+((F107-F105)/2)</f>
        <v>1.22105</v>
      </c>
      <c r="G106" s="70">
        <f>G105+(G107-G105)*((F106-F105)/(F107-F105))</f>
        <v>24.75</v>
      </c>
      <c r="H106" s="65">
        <f>H105+(H107-H105)*((F106-F105)/(F107-F105))</f>
        <v>301.25</v>
      </c>
      <c r="I106" s="58">
        <f t="shared" si="2"/>
        <v>24.75</v>
      </c>
      <c r="J106" s="55">
        <f t="shared" si="3"/>
        <v>1.22105</v>
      </c>
    </row>
    <row r="107" spans="6:10" x14ac:dyDescent="0.25">
      <c r="F107" s="62">
        <v>1.2235</v>
      </c>
      <c r="G107" s="71">
        <v>25</v>
      </c>
      <c r="H107" s="68">
        <v>305.89999999999998</v>
      </c>
      <c r="I107" s="58">
        <f t="shared" si="2"/>
        <v>25</v>
      </c>
      <c r="J107" s="55">
        <f t="shared" si="3"/>
        <v>1.2235</v>
      </c>
    </row>
    <row r="108" spans="6:10" x14ac:dyDescent="0.25">
      <c r="F108" s="61">
        <f>F107+((F109-F107)/2)</f>
        <v>1.226</v>
      </c>
      <c r="G108" s="70">
        <f>G107+(G109-G107)*((F108-F107)/(F109-F107))</f>
        <v>25.25</v>
      </c>
      <c r="H108" s="65">
        <f>H107+(H109-H107)*((F108-F107)/(F109-F107))</f>
        <v>309.60000000000002</v>
      </c>
      <c r="I108" s="58">
        <f t="shared" si="2"/>
        <v>25.25</v>
      </c>
      <c r="J108" s="55">
        <f t="shared" si="3"/>
        <v>1.226</v>
      </c>
    </row>
    <row r="109" spans="6:10" x14ac:dyDescent="0.25">
      <c r="F109" s="62">
        <v>1.2284999999999999</v>
      </c>
      <c r="G109" s="71">
        <v>25.5</v>
      </c>
      <c r="H109" s="68">
        <v>313.3</v>
      </c>
      <c r="I109" s="58">
        <f t="shared" si="2"/>
        <v>25.5</v>
      </c>
      <c r="J109" s="55">
        <f t="shared" si="3"/>
        <v>1.2284999999999999</v>
      </c>
    </row>
    <row r="110" spans="6:10" x14ac:dyDescent="0.25">
      <c r="F110" s="61">
        <f>F109+((F111-F109)/2)</f>
        <v>1.2309999999999999</v>
      </c>
      <c r="G110" s="70">
        <f>G109+(G111-G109)*((F110-F109)/(F111-F109))</f>
        <v>25.749999999999989</v>
      </c>
      <c r="H110" s="65">
        <f>H109+(H111-H109)*((F110-F109)/(F111-F109))</f>
        <v>316.99999999999983</v>
      </c>
      <c r="I110" s="58">
        <f t="shared" si="2"/>
        <v>25.749999999999989</v>
      </c>
      <c r="J110" s="55">
        <f t="shared" si="3"/>
        <v>1.2309999999999999</v>
      </c>
    </row>
    <row r="111" spans="6:10" x14ac:dyDescent="0.25">
      <c r="F111" s="62">
        <v>1.2335</v>
      </c>
      <c r="G111" s="71">
        <v>26</v>
      </c>
      <c r="H111" s="68">
        <v>320.7</v>
      </c>
      <c r="I111" s="58">
        <f t="shared" si="2"/>
        <v>26</v>
      </c>
      <c r="J111" s="55">
        <f t="shared" si="3"/>
        <v>1.2335</v>
      </c>
    </row>
    <row r="112" spans="6:10" x14ac:dyDescent="0.25">
      <c r="F112" s="61">
        <f>F111+((F113-F111)/2)</f>
        <v>1.236</v>
      </c>
      <c r="G112" s="70">
        <f>G111+(G113-G111)*((F112-F111)/(F113-F111))</f>
        <v>26.25</v>
      </c>
      <c r="H112" s="65">
        <f>H111+(H113-H111)*((F112-F111)/(F113-F111))</f>
        <v>324.45</v>
      </c>
      <c r="I112" s="58">
        <f t="shared" si="2"/>
        <v>26.25</v>
      </c>
      <c r="J112" s="55">
        <f t="shared" si="3"/>
        <v>1.236</v>
      </c>
    </row>
    <row r="113" spans="6:10" x14ac:dyDescent="0.25">
      <c r="F113" s="62">
        <v>1.2384999999999999</v>
      </c>
      <c r="G113" s="71">
        <v>26.5</v>
      </c>
      <c r="H113" s="68">
        <v>328.2</v>
      </c>
      <c r="I113" s="58">
        <f t="shared" si="2"/>
        <v>26.5</v>
      </c>
      <c r="J113" s="55">
        <f t="shared" si="3"/>
        <v>1.2384999999999999</v>
      </c>
    </row>
    <row r="114" spans="6:10" x14ac:dyDescent="0.25">
      <c r="F114" s="61">
        <f>F113+((F115-F113)/2)</f>
        <v>1.24105</v>
      </c>
      <c r="G114" s="70">
        <f>G113+(G115-G113)*((F114-F113)/(F115-F113))</f>
        <v>26.75</v>
      </c>
      <c r="H114" s="65">
        <f>H113+(H115-H113)*((F114-F113)/(F115-F113))</f>
        <v>332</v>
      </c>
      <c r="I114" s="58">
        <f t="shared" si="2"/>
        <v>26.75</v>
      </c>
      <c r="J114" s="55">
        <f t="shared" si="3"/>
        <v>1.24105</v>
      </c>
    </row>
    <row r="115" spans="6:10" x14ac:dyDescent="0.25">
      <c r="F115" s="62">
        <v>1.2436</v>
      </c>
      <c r="G115" s="71">
        <v>27</v>
      </c>
      <c r="H115" s="68">
        <v>335.8</v>
      </c>
      <c r="I115" s="58">
        <f t="shared" si="2"/>
        <v>27</v>
      </c>
      <c r="J115" s="55">
        <f t="shared" si="3"/>
        <v>1.2436</v>
      </c>
    </row>
    <row r="116" spans="6:10" x14ac:dyDescent="0.25">
      <c r="F116" s="61">
        <f>F115+((F117-F115)/2)</f>
        <v>1.2461</v>
      </c>
      <c r="G116" s="70">
        <f>G115+(G117-G115)*((F116-F115)/(F117-F115))</f>
        <v>27.25</v>
      </c>
      <c r="H116" s="65">
        <f>H115+(H117-H115)*((F116-F115)/(F117-F115))</f>
        <v>339.6</v>
      </c>
      <c r="I116" s="58">
        <f t="shared" si="2"/>
        <v>27.25</v>
      </c>
      <c r="J116" s="55">
        <f t="shared" si="3"/>
        <v>1.2461</v>
      </c>
    </row>
    <row r="117" spans="6:10" x14ac:dyDescent="0.25">
      <c r="F117" s="62">
        <v>1.2485999999999999</v>
      </c>
      <c r="G117" s="71">
        <v>27.5</v>
      </c>
      <c r="H117" s="68">
        <v>343.4</v>
      </c>
      <c r="I117" s="58">
        <f t="shared" si="2"/>
        <v>27.5</v>
      </c>
      <c r="J117" s="55">
        <f t="shared" si="3"/>
        <v>1.2485999999999999</v>
      </c>
    </row>
    <row r="118" spans="6:10" x14ac:dyDescent="0.25">
      <c r="F118" s="61">
        <f>F117+((F119-F117)/2)</f>
        <v>1.25115</v>
      </c>
      <c r="G118" s="70">
        <f>G117+(G119-G117)*((F118-F117)/(F119-F117))</f>
        <v>27.75</v>
      </c>
      <c r="H118" s="65">
        <f>H117+(H119-H117)*((F118-F117)/(F119-F117))</f>
        <v>347.2</v>
      </c>
      <c r="I118" s="58">
        <f t="shared" si="2"/>
        <v>27.75</v>
      </c>
      <c r="J118" s="55">
        <f t="shared" si="3"/>
        <v>1.25115</v>
      </c>
    </row>
    <row r="119" spans="6:10" x14ac:dyDescent="0.25">
      <c r="F119" s="62">
        <v>1.2537</v>
      </c>
      <c r="G119" s="71">
        <v>28</v>
      </c>
      <c r="H119" s="68">
        <v>351</v>
      </c>
      <c r="I119" s="58">
        <f t="shared" si="2"/>
        <v>28</v>
      </c>
      <c r="J119" s="55">
        <f t="shared" si="3"/>
        <v>1.2537</v>
      </c>
    </row>
    <row r="120" spans="6:10" x14ac:dyDescent="0.25">
      <c r="F120" s="61">
        <f>F119+((F121-F119)/2)</f>
        <v>1.2562500000000001</v>
      </c>
      <c r="G120" s="70">
        <f>G119+(G121-G119)*((F120-F119)/(F121-F119))</f>
        <v>28.250000000000011</v>
      </c>
      <c r="H120" s="65">
        <f>H119+(H121-H119)*((F120-F119)/(F121-F119))</f>
        <v>354.90000000000015</v>
      </c>
      <c r="I120" s="58">
        <f t="shared" si="2"/>
        <v>28.250000000000011</v>
      </c>
      <c r="J120" s="55">
        <f t="shared" si="3"/>
        <v>1.2562500000000001</v>
      </c>
    </row>
    <row r="121" spans="6:10" x14ac:dyDescent="0.25">
      <c r="F121" s="62">
        <v>1.2587999999999999</v>
      </c>
      <c r="G121" s="71">
        <v>28.5</v>
      </c>
      <c r="H121" s="68">
        <v>358.8</v>
      </c>
      <c r="I121" s="58">
        <f t="shared" si="2"/>
        <v>28.5</v>
      </c>
      <c r="J121" s="55">
        <f t="shared" si="3"/>
        <v>1.2587999999999999</v>
      </c>
    </row>
    <row r="122" spans="6:10" x14ac:dyDescent="0.25">
      <c r="F122" s="61">
        <f>F121+((F123-F121)/2)</f>
        <v>1.26135</v>
      </c>
      <c r="G122" s="70">
        <f>G121+(G123-G121)*((F122-F121)/(F123-F121))</f>
        <v>28.75</v>
      </c>
      <c r="H122" s="65">
        <f>H121+(H123-H121)*((F122-F121)/(F123-F121))</f>
        <v>362.65</v>
      </c>
      <c r="I122" s="58">
        <f t="shared" si="2"/>
        <v>28.75</v>
      </c>
      <c r="J122" s="55">
        <f t="shared" si="3"/>
        <v>1.26135</v>
      </c>
    </row>
    <row r="123" spans="6:10" x14ac:dyDescent="0.25">
      <c r="F123" s="62">
        <v>1.2639</v>
      </c>
      <c r="G123" s="71">
        <v>29</v>
      </c>
      <c r="H123" s="68">
        <v>366.5</v>
      </c>
      <c r="I123" s="58">
        <f t="shared" si="2"/>
        <v>29</v>
      </c>
      <c r="J123" s="55">
        <f t="shared" si="3"/>
        <v>1.2639</v>
      </c>
    </row>
    <row r="124" spans="6:10" x14ac:dyDescent="0.25">
      <c r="F124" s="61">
        <f>F123+((F125-F123)/2)</f>
        <v>1.2665</v>
      </c>
      <c r="G124" s="70">
        <f>G123+(G125-G123)*((F124-F123)/(F125-F123))</f>
        <v>29.25</v>
      </c>
      <c r="H124" s="65">
        <f>H123+(H125-H123)*((F124-F123)/(F125-F123))</f>
        <v>370.45</v>
      </c>
      <c r="I124" s="58">
        <f t="shared" si="2"/>
        <v>29.25</v>
      </c>
      <c r="J124" s="55">
        <f t="shared" si="3"/>
        <v>1.2665</v>
      </c>
    </row>
    <row r="125" spans="6:10" x14ac:dyDescent="0.25">
      <c r="F125" s="62">
        <v>1.2690999999999999</v>
      </c>
      <c r="G125" s="71">
        <v>29.5</v>
      </c>
      <c r="H125" s="68">
        <v>374.4</v>
      </c>
      <c r="I125" s="58">
        <f t="shared" si="2"/>
        <v>29.5</v>
      </c>
      <c r="J125" s="55">
        <f t="shared" si="3"/>
        <v>1.2690999999999999</v>
      </c>
    </row>
    <row r="126" spans="6:10" x14ac:dyDescent="0.25">
      <c r="F126" s="61">
        <f>F125+((F127-F125)/2)</f>
        <v>1.2716499999999999</v>
      </c>
      <c r="G126" s="70">
        <f>G125+(G127-G125)*((F126-F125)/(F127-F125))</f>
        <v>29.75</v>
      </c>
      <c r="H126" s="65">
        <f>H125+(H127-H125)*((F126-F125)/(F127-F125))</f>
        <v>378.35</v>
      </c>
      <c r="I126" s="58">
        <f t="shared" si="2"/>
        <v>29.75</v>
      </c>
      <c r="J126" s="55">
        <f t="shared" si="3"/>
        <v>1.2716499999999999</v>
      </c>
    </row>
    <row r="127" spans="6:10" x14ac:dyDescent="0.25">
      <c r="F127" s="62">
        <v>1.2742</v>
      </c>
      <c r="G127" s="71">
        <v>30</v>
      </c>
      <c r="H127" s="68">
        <v>382.3</v>
      </c>
      <c r="I127" s="58">
        <f t="shared" si="2"/>
        <v>30</v>
      </c>
      <c r="J127" s="55">
        <f t="shared" si="3"/>
        <v>1.2742</v>
      </c>
    </row>
    <row r="128" spans="6:10" x14ac:dyDescent="0.25">
      <c r="F128" s="61">
        <f>F127+((F129-F127)/2)</f>
        <v>1.2768000000000002</v>
      </c>
      <c r="G128" s="70">
        <f>G127+(G129-G127)*((F128-F127)/(F129-F127))</f>
        <v>30.250000000000011</v>
      </c>
      <c r="H128" s="65">
        <f>H127+(H129-H127)*((F128-F127)/(F129-F127))</f>
        <v>386.25000000000017</v>
      </c>
      <c r="I128" s="58">
        <f t="shared" si="2"/>
        <v>30.250000000000011</v>
      </c>
      <c r="J128" s="55">
        <f t="shared" si="3"/>
        <v>1.2768000000000002</v>
      </c>
    </row>
    <row r="129" spans="6:10" x14ac:dyDescent="0.25">
      <c r="F129" s="62">
        <v>1.2794000000000001</v>
      </c>
      <c r="G129" s="71">
        <v>30.5</v>
      </c>
      <c r="H129" s="68">
        <v>390.2</v>
      </c>
      <c r="I129" s="58">
        <f t="shared" si="2"/>
        <v>30.5</v>
      </c>
      <c r="J129" s="55">
        <f t="shared" si="3"/>
        <v>1.2794000000000001</v>
      </c>
    </row>
    <row r="130" spans="6:10" x14ac:dyDescent="0.25">
      <c r="F130" s="61">
        <f>F129+((F131-F129)/2)</f>
        <v>1.282</v>
      </c>
      <c r="G130" s="70">
        <f>G129+(G131-G129)*((F130-F129)/(F131-F129))</f>
        <v>30.75</v>
      </c>
      <c r="H130" s="65">
        <f>H129+(H131-H129)*((F130-F129)/(F131-F129))</f>
        <v>394.2</v>
      </c>
      <c r="I130" s="58">
        <f t="shared" si="2"/>
        <v>30.75</v>
      </c>
      <c r="J130" s="55">
        <f t="shared" si="3"/>
        <v>1.282</v>
      </c>
    </row>
    <row r="131" spans="6:10" x14ac:dyDescent="0.25">
      <c r="F131" s="62">
        <v>1.2846</v>
      </c>
      <c r="G131" s="71">
        <v>31</v>
      </c>
      <c r="H131" s="68">
        <v>398.2</v>
      </c>
      <c r="I131" s="58">
        <f t="shared" si="2"/>
        <v>31</v>
      </c>
      <c r="J131" s="55">
        <f t="shared" si="3"/>
        <v>1.2846</v>
      </c>
    </row>
    <row r="132" spans="6:10" x14ac:dyDescent="0.25">
      <c r="F132" s="61">
        <f>F131+((F133-F131)/2)</f>
        <v>1.2871999999999999</v>
      </c>
      <c r="G132" s="70">
        <f>G131+(G133-G131)*((F132-F131)/(F133-F131))</f>
        <v>31.249999999999989</v>
      </c>
      <c r="H132" s="65">
        <f>H131+(H133-H131)*((F132-F131)/(F133-F131))</f>
        <v>399.24999999999994</v>
      </c>
      <c r="I132" s="58">
        <f t="shared" si="2"/>
        <v>31.249999999999989</v>
      </c>
      <c r="J132" s="55">
        <f t="shared" si="3"/>
        <v>1.2871999999999999</v>
      </c>
    </row>
    <row r="133" spans="6:10" x14ac:dyDescent="0.25">
      <c r="F133" s="62">
        <v>1.2898000000000001</v>
      </c>
      <c r="G133" s="71">
        <v>31.5</v>
      </c>
      <c r="H133" s="68">
        <v>400.3</v>
      </c>
      <c r="I133" s="58">
        <f t="shared" si="2"/>
        <v>31.5</v>
      </c>
      <c r="J133" s="55">
        <f t="shared" si="3"/>
        <v>1.2898000000000001</v>
      </c>
    </row>
    <row r="134" spans="6:10" x14ac:dyDescent="0.25">
      <c r="F134" s="61">
        <f>F133+((F135-F133)/2)</f>
        <v>1.2924500000000001</v>
      </c>
      <c r="G134" s="70">
        <f>G133+(G135-G133)*((F134-F133)/(F135-F133))</f>
        <v>31.750000000000011</v>
      </c>
      <c r="H134" s="65">
        <f>H133+(H135-H133)*((F134-F133)/(F135-F133))</f>
        <v>407.35000000000031</v>
      </c>
      <c r="I134" s="58">
        <f t="shared" si="2"/>
        <v>31.750000000000011</v>
      </c>
      <c r="J134" s="55">
        <f t="shared" si="3"/>
        <v>1.2924500000000001</v>
      </c>
    </row>
    <row r="135" spans="6:10" x14ac:dyDescent="0.25">
      <c r="F135" s="62">
        <v>1.2950999999999999</v>
      </c>
      <c r="G135" s="71">
        <v>32</v>
      </c>
      <c r="H135" s="68">
        <v>414.4</v>
      </c>
      <c r="I135" s="58">
        <f t="shared" si="2"/>
        <v>32</v>
      </c>
      <c r="J135" s="55">
        <f t="shared" si="3"/>
        <v>1.2950999999999999</v>
      </c>
    </row>
    <row r="136" spans="6:10" x14ac:dyDescent="0.25">
      <c r="F136" s="61">
        <f>F135+((F137-F135)/2)</f>
        <v>1.2976999999999999</v>
      </c>
      <c r="G136" s="70">
        <f>G135+(G137-G135)*((F136-F135)/(F137-F135))</f>
        <v>32.249999999999986</v>
      </c>
      <c r="H136" s="65">
        <f>H135+(H137-H135)*((F136-F135)/(F137-F135))</f>
        <v>418.49999999999983</v>
      </c>
      <c r="I136" s="58">
        <f t="shared" ref="I136:I143" si="4">G136</f>
        <v>32.249999999999986</v>
      </c>
      <c r="J136" s="55">
        <f t="shared" ref="J136:J143" si="5">F136</f>
        <v>1.2976999999999999</v>
      </c>
    </row>
    <row r="137" spans="6:10" x14ac:dyDescent="0.25">
      <c r="F137" s="62">
        <v>1.3003</v>
      </c>
      <c r="G137" s="71">
        <v>32.5</v>
      </c>
      <c r="H137" s="68">
        <v>422.6</v>
      </c>
      <c r="I137" s="58">
        <f t="shared" si="4"/>
        <v>32.5</v>
      </c>
      <c r="J137" s="55">
        <f t="shared" si="5"/>
        <v>1.3003</v>
      </c>
    </row>
    <row r="138" spans="6:10" x14ac:dyDescent="0.25">
      <c r="F138" s="61">
        <f>F137+((F139-F137)/2)</f>
        <v>1.3029500000000001</v>
      </c>
      <c r="G138" s="70">
        <f>G137+(G139-G137)*((F138-F137)/(F139-F137))</f>
        <v>32.75</v>
      </c>
      <c r="H138" s="65">
        <f>H137+(H139-H137)*((F138-F137)/(F139-F137))</f>
        <v>426.70000000000005</v>
      </c>
      <c r="I138" s="58">
        <f t="shared" si="4"/>
        <v>32.75</v>
      </c>
      <c r="J138" s="55">
        <f t="shared" si="5"/>
        <v>1.3029500000000001</v>
      </c>
    </row>
    <row r="139" spans="6:10" x14ac:dyDescent="0.25">
      <c r="F139" s="62">
        <v>1.3056000000000001</v>
      </c>
      <c r="G139" s="71">
        <v>33</v>
      </c>
      <c r="H139" s="68">
        <v>430.8</v>
      </c>
      <c r="I139" s="58">
        <f t="shared" si="4"/>
        <v>33</v>
      </c>
      <c r="J139" s="55">
        <f t="shared" si="5"/>
        <v>1.3056000000000001</v>
      </c>
    </row>
    <row r="140" spans="6:10" x14ac:dyDescent="0.25">
      <c r="F140" s="61">
        <f>F139+((F141-F139)/2)</f>
        <v>1.3082500000000001</v>
      </c>
      <c r="G140" s="70">
        <f>G139+(G141-G139)*((F140-F139)/(F141-F139))</f>
        <v>33.250000000000007</v>
      </c>
      <c r="H140" s="65">
        <f>H139+(H141-H139)*((F140-F139)/(F141-F139))</f>
        <v>435.00000000000017</v>
      </c>
      <c r="I140" s="58">
        <f t="shared" si="4"/>
        <v>33.250000000000007</v>
      </c>
      <c r="J140" s="55">
        <f t="shared" si="5"/>
        <v>1.3082500000000001</v>
      </c>
    </row>
    <row r="141" spans="6:10" x14ac:dyDescent="0.25">
      <c r="F141" s="62">
        <v>1.3109</v>
      </c>
      <c r="G141" s="71">
        <v>33.5</v>
      </c>
      <c r="H141" s="68">
        <v>439.2</v>
      </c>
      <c r="I141" s="58">
        <f t="shared" si="4"/>
        <v>33.5</v>
      </c>
      <c r="J141" s="55">
        <f t="shared" si="5"/>
        <v>1.3109</v>
      </c>
    </row>
    <row r="142" spans="6:10" x14ac:dyDescent="0.25">
      <c r="F142" s="61">
        <f>F141+((F143-F141)/2)</f>
        <v>1.31355</v>
      </c>
      <c r="G142" s="70">
        <f>G141+(G143-G141)*((F142-F141)/(F143-F141))</f>
        <v>33.75</v>
      </c>
      <c r="H142" s="65">
        <f>H141+(H143-H141)*((F142-F141)/(F143-F141))</f>
        <v>443.35</v>
      </c>
      <c r="I142" s="58">
        <f t="shared" si="4"/>
        <v>33.75</v>
      </c>
      <c r="J142" s="55">
        <f t="shared" si="5"/>
        <v>1.31355</v>
      </c>
    </row>
    <row r="143" spans="6:10" ht="15.75" thickBot="1" x14ac:dyDescent="0.3">
      <c r="F143" s="63">
        <v>1.3162</v>
      </c>
      <c r="G143" s="72">
        <v>34</v>
      </c>
      <c r="H143" s="69">
        <v>447.5</v>
      </c>
      <c r="I143" s="58">
        <f t="shared" si="4"/>
        <v>34</v>
      </c>
      <c r="J143" s="55">
        <f t="shared" si="5"/>
        <v>1.3162</v>
      </c>
    </row>
    <row r="144" spans="6:10" x14ac:dyDescent="0.25">
      <c r="F144" s="54"/>
    </row>
    <row r="145" spans="6:6" x14ac:dyDescent="0.25">
      <c r="F145" s="54"/>
    </row>
    <row r="146" spans="6:6" x14ac:dyDescent="0.25">
      <c r="F146" s="54"/>
    </row>
    <row r="147" spans="6:6" x14ac:dyDescent="0.25">
      <c r="F147" s="54"/>
    </row>
    <row r="148" spans="6:6" x14ac:dyDescent="0.25">
      <c r="F148" s="54"/>
    </row>
    <row r="149" spans="6:6" x14ac:dyDescent="0.25">
      <c r="F149" s="54"/>
    </row>
    <row r="150" spans="6:6" x14ac:dyDescent="0.25">
      <c r="F150" s="54"/>
    </row>
    <row r="151" spans="6:6" x14ac:dyDescent="0.25">
      <c r="F151" s="54"/>
    </row>
    <row r="152" spans="6:6" x14ac:dyDescent="0.25">
      <c r="F152" s="54"/>
    </row>
    <row r="153" spans="6:6" x14ac:dyDescent="0.25">
      <c r="F153" s="54"/>
    </row>
    <row r="154" spans="6:6" x14ac:dyDescent="0.25">
      <c r="F154" s="54"/>
    </row>
  </sheetData>
  <mergeCells count="1">
    <mergeCell ref="F3:H3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2488d3-5263-4946-ae52-2b54ad757236" xsi:nil="true"/>
    <lcf76f155ced4ddcb4097134ff3c332f xmlns="cb6c5ca5-5af4-4b2c-98a1-f713a3d7ca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973E0967D037498AA869B8F344756B" ma:contentTypeVersion="13" ma:contentTypeDescription="Criar um novo documento." ma:contentTypeScope="" ma:versionID="170462ae3fac11e1b099b474464a7d20">
  <xsd:schema xmlns:xsd="http://www.w3.org/2001/XMLSchema" xmlns:xs="http://www.w3.org/2001/XMLSchema" xmlns:p="http://schemas.microsoft.com/office/2006/metadata/properties" xmlns:ns2="cb6c5ca5-5af4-4b2c-98a1-f713a3d7ca92" xmlns:ns3="e22488d3-5263-4946-ae52-2b54ad757236" targetNamespace="http://schemas.microsoft.com/office/2006/metadata/properties" ma:root="true" ma:fieldsID="eb28306cd1e81508cf2ec4bafc3e9f53" ns2:_="" ns3:_="">
    <xsd:import namespace="cb6c5ca5-5af4-4b2c-98a1-f713a3d7ca92"/>
    <xsd:import namespace="e22488d3-5263-4946-ae52-2b54ad7572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c5ca5-5af4-4b2c-98a1-f713a3d7c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m" ma:readOnly="false" ma:fieldId="{5cf76f15-5ced-4ddc-b409-7134ff3c332f}" ma:taxonomyMulti="true" ma:sspId="d5cf8393-f271-4615-b347-83cfc1fb40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488d3-5263-4946-ae52-2b54ad7572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4d04b84-7c20-4705-97b8-ad4ddd7b0215}" ma:internalName="TaxCatchAll" ma:showField="CatchAllData" ma:web="e22488d3-5263-4946-ae52-2b54ad7572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CDFD52-ED81-4334-A01A-393ACFD16C69}">
  <ds:schemaRefs>
    <ds:schemaRef ds:uri="http://schemas.microsoft.com/office/2006/metadata/properties"/>
    <ds:schemaRef ds:uri="http://schemas.microsoft.com/office/infopath/2007/PartnerControls"/>
    <ds:schemaRef ds:uri="e22488d3-5263-4946-ae52-2b54ad757236"/>
    <ds:schemaRef ds:uri="cb6c5ca5-5af4-4b2c-98a1-f713a3d7ca92"/>
  </ds:schemaRefs>
</ds:datastoreItem>
</file>

<file path=customXml/itemProps2.xml><?xml version="1.0" encoding="utf-8"?>
<ds:datastoreItem xmlns:ds="http://schemas.openxmlformats.org/officeDocument/2006/customXml" ds:itemID="{D1FC83FC-A423-4389-9E44-CD291D5C56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3F3181-8434-4614-BA96-5494E6574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6c5ca5-5af4-4b2c-98a1-f713a3d7ca92"/>
    <ds:schemaRef ds:uri="e22488d3-5263-4946-ae52-2b54ad757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Cálculo Fluor</vt:lpstr>
      <vt:lpstr>Fórmulas</vt:lpstr>
      <vt:lpstr>'Cálculo Fluor'!Area_de_impressao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HELVECIO SENA</cp:lastModifiedBy>
  <cp:lastPrinted>2021-09-11T15:13:46Z</cp:lastPrinted>
  <dcterms:created xsi:type="dcterms:W3CDTF">2018-03-25T14:58:58Z</dcterms:created>
  <dcterms:modified xsi:type="dcterms:W3CDTF">2022-07-13T16:38:37Z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0x01010013973E0967D037498AA869B8F344756B</vt:lpwstr>
  </property>
  <property fmtid="{D5CDD505-2E9C-101B-9397-08002B2CF9AE}" pid="3" name="MediaServiceImageTags">
    <vt:lpwstr/>
  </property>
</Properties>
</file>